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390" windowHeight="8700" activeTab="0"/>
  </bookViews>
  <sheets>
    <sheet name="MRP3-PREDIVEZ-VT" sheetId="1" r:id="rId1"/>
  </sheets>
  <definedNames>
    <definedName name="_xlnm.Print_Area" localSheetId="0">'MRP3-PREDIVEZ-VT'!$A$1:$N$167</definedName>
  </definedNames>
  <calcPr fullCalcOnLoad="1"/>
</workbook>
</file>

<file path=xl/sharedStrings.xml><?xml version="1.0" encoding="utf-8"?>
<sst xmlns="http://schemas.openxmlformats.org/spreadsheetml/2006/main" count="98" uniqueCount="59">
  <si>
    <t>A</t>
  </si>
  <si>
    <t>B</t>
  </si>
  <si>
    <t>C</t>
  </si>
  <si>
    <t>D</t>
  </si>
  <si>
    <t>E</t>
  </si>
  <si>
    <t>F</t>
  </si>
  <si>
    <t>G</t>
  </si>
  <si>
    <t>H</t>
  </si>
  <si>
    <t>Average</t>
  </si>
  <si>
    <t>Stdev</t>
  </si>
  <si>
    <t>Incubation time (min)</t>
  </si>
  <si>
    <t>(mx+b)</t>
  </si>
  <si>
    <t>m</t>
  </si>
  <si>
    <t>b</t>
  </si>
  <si>
    <t>Date of experiment</t>
  </si>
  <si>
    <t>Membrane</t>
  </si>
  <si>
    <t>Membrane batch number</t>
  </si>
  <si>
    <t>*Legends</t>
  </si>
  <si>
    <t>ASSAY PLATE *</t>
  </si>
  <si>
    <t>Membrane/well (µg)</t>
  </si>
  <si>
    <t>Plate Map (for two parallels)</t>
  </si>
  <si>
    <t xml:space="preserve">CALCULATIONS </t>
  </si>
  <si>
    <t>RAW DATA</t>
  </si>
  <si>
    <t>CDCF calibration curve</t>
  </si>
  <si>
    <t>0 pmol CDCF</t>
  </si>
  <si>
    <t>(Average ±Stdev)</t>
  </si>
  <si>
    <t xml:space="preserve">Fluorescence </t>
  </si>
  <si>
    <t>pmol/well</t>
  </si>
  <si>
    <t>Fluo</t>
  </si>
  <si>
    <t>TRANSPORT % in presence of the TEST DRUG</t>
  </si>
  <si>
    <t>ATP dependent transport</t>
  </si>
  <si>
    <t>(%)</t>
  </si>
  <si>
    <t>Calibration curve</t>
  </si>
  <si>
    <t>CALCULATIONS</t>
  </si>
  <si>
    <t>Convert to pmol CDCF</t>
  </si>
  <si>
    <t>20 pmol CDCF</t>
  </si>
  <si>
    <t>10 pmol CDCF</t>
  </si>
  <si>
    <t>5 pmol CDCF</t>
  </si>
  <si>
    <t>2.5 pmol CDCF</t>
  </si>
  <si>
    <t>Control membrane</t>
  </si>
  <si>
    <t>(pmol/mg protein/min)</t>
  </si>
  <si>
    <t>Test drug</t>
  </si>
  <si>
    <t>Stock (mM)</t>
  </si>
  <si>
    <t>Fold serial dilution</t>
  </si>
  <si>
    <t>Solvent</t>
  </si>
  <si>
    <t>Dilution in assay</t>
  </si>
  <si>
    <r>
      <t xml:space="preserve">(concentrations in </t>
    </r>
    <r>
      <rPr>
        <sz val="10"/>
        <rFont val="Symbol"/>
        <family val="1"/>
      </rPr>
      <t>m</t>
    </r>
    <r>
      <rPr>
        <sz val="10"/>
        <rFont val="Arial"/>
        <family val="2"/>
      </rPr>
      <t>M)</t>
    </r>
  </si>
  <si>
    <t>ATP</t>
  </si>
  <si>
    <t>AMP</t>
  </si>
  <si>
    <t xml:space="preserve">ATP </t>
  </si>
  <si>
    <t>Control batch number</t>
  </si>
  <si>
    <r>
      <t xml:space="preserve">Probe substrate = 5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 CDCF</t>
    </r>
  </si>
  <si>
    <r>
      <t>membrane suspension + probe substrate + test drug + 25</t>
    </r>
    <r>
      <rPr>
        <sz val="8"/>
        <rFont val="Symbol"/>
        <family val="1"/>
      </rPr>
      <t xml:space="preserve"> m</t>
    </r>
    <r>
      <rPr>
        <sz val="8"/>
        <rFont val="Arial"/>
        <family val="2"/>
      </rPr>
      <t>l ATP</t>
    </r>
  </si>
  <si>
    <r>
      <t xml:space="preserve">membrane suspension + probe substrate + test drug + 25 </t>
    </r>
    <r>
      <rPr>
        <sz val="8"/>
        <rFont val="Symbol"/>
        <family val="1"/>
      </rPr>
      <t>m</t>
    </r>
    <r>
      <rPr>
        <sz val="8"/>
        <rFont val="Arial"/>
        <family val="2"/>
      </rPr>
      <t>l AMP</t>
    </r>
  </si>
  <si>
    <r>
      <t>membrane suspension + probe substrate + solvent + 25</t>
    </r>
    <r>
      <rPr>
        <sz val="8"/>
        <rFont val="Symbol"/>
        <family val="1"/>
      </rPr>
      <t xml:space="preserve"> m</t>
    </r>
    <r>
      <rPr>
        <sz val="8"/>
        <rFont val="Arial"/>
        <family val="2"/>
      </rPr>
      <t>l ATP</t>
    </r>
  </si>
  <si>
    <r>
      <t xml:space="preserve">membrane suspension + probe substrate + solvent + 25 </t>
    </r>
    <r>
      <rPr>
        <sz val="8"/>
        <rFont val="Symbol"/>
        <family val="1"/>
      </rPr>
      <t>m</t>
    </r>
    <r>
      <rPr>
        <sz val="8"/>
        <rFont val="Arial"/>
        <family val="2"/>
      </rPr>
      <t>l AMP</t>
    </r>
  </si>
  <si>
    <t>Inhibition of MRP3-mediated CDCF transport by</t>
  </si>
  <si>
    <r>
      <t xml:space="preserve">control membrane suspension + probe substrate + solvent + 25 </t>
    </r>
    <r>
      <rPr>
        <sz val="8"/>
        <rFont val="Symbol"/>
        <family val="1"/>
      </rPr>
      <t>m</t>
    </r>
    <r>
      <rPr>
        <sz val="8"/>
        <rFont val="Arial"/>
        <family val="2"/>
      </rPr>
      <t xml:space="preserve">l ATP </t>
    </r>
  </si>
  <si>
    <r>
      <t xml:space="preserve">control membrane suspension + probe substrate + solvent + 25 </t>
    </r>
    <r>
      <rPr>
        <sz val="8"/>
        <rFont val="Symbol"/>
        <family val="1"/>
      </rPr>
      <t>m</t>
    </r>
    <r>
      <rPr>
        <sz val="8"/>
        <rFont val="Arial"/>
        <family val="2"/>
      </rPr>
      <t xml:space="preserve">l AMP </t>
    </r>
  </si>
</sst>
</file>

<file path=xl/styles.xml><?xml version="1.0" encoding="utf-8"?>
<styleSheet xmlns="http://schemas.openxmlformats.org/spreadsheetml/2006/main">
  <numFmts count="4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#,##0&quot;€&quot;;\-#,##0&quot;€&quot;"/>
    <numFmt numFmtId="182" formatCode="#,##0&quot;€&quot;;[Red]\-#,##0&quot;€&quot;"/>
    <numFmt numFmtId="183" formatCode="#,##0.00&quot;€&quot;;\-#,##0.00&quot;€&quot;"/>
    <numFmt numFmtId="184" formatCode="#,##0.00&quot;€&quot;;[Red]\-#,##0.00&quot;€&quot;"/>
    <numFmt numFmtId="185" formatCode="_-* #,##0&quot;€&quot;_-;\-* #,##0&quot;€&quot;_-;_-* &quot;-&quot;&quot;€&quot;_-;_-@_-"/>
    <numFmt numFmtId="186" formatCode="_-* #,##0_€_-;\-* #,##0_€_-;_-* &quot;-&quot;_€_-;_-@_-"/>
    <numFmt numFmtId="187" formatCode="_-* #,##0.00&quot;€&quot;_-;\-* #,##0.00&quot;€&quot;_-;_-* &quot;-&quot;??&quot;€&quot;_-;_-@_-"/>
    <numFmt numFmtId="188" formatCode="_-* #,##0.00_€_-;\-* #,##0.00_€_-;_-* &quot;-&quot;??_€_-;_-@_-"/>
    <numFmt numFmtId="189" formatCode="&quot;£&quot;#,##0;\-&quot;£&quot;#,##0"/>
    <numFmt numFmtId="190" formatCode="&quot;£&quot;#,##0;[Red]\-&quot;£&quot;#,##0"/>
    <numFmt numFmtId="191" formatCode="&quot;£&quot;#,##0.00;\-&quot;£&quot;#,##0.00"/>
    <numFmt numFmtId="192" formatCode="&quot;£&quot;#,##0.00;[Red]\-&quot;£&quot;#,##0.00"/>
    <numFmt numFmtId="193" formatCode="_-&quot;£&quot;* #,##0_-;\-&quot;£&quot;* #,##0_-;_-&quot;£&quot;* &quot;-&quot;_-;_-@_-"/>
    <numFmt numFmtId="194" formatCode="_-* #,##0_-;\-* #,##0_-;_-* &quot;-&quot;_-;_-@_-"/>
    <numFmt numFmtId="195" formatCode="_-&quot;£&quot;* #,##0.00_-;\-&quot;£&quot;* #,##0.00_-;_-&quot;£&quot;* &quot;-&quot;??_-;_-@_-"/>
    <numFmt numFmtId="196" formatCode="_-* #,##0.00_-;\-* #,##0.00_-;_-* &quot;-&quot;??_-;_-@_-"/>
    <numFmt numFmtId="197" formatCode="0.0"/>
    <numFmt numFmtId="198" formatCode="0.000"/>
    <numFmt numFmtId="199" formatCode="0.00000"/>
    <numFmt numFmtId="200" formatCode="dd/mm/yyyy"/>
    <numFmt numFmtId="201" formatCode="0.000000"/>
  </numFmts>
  <fonts count="8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43"/>
      <name val="Arial"/>
      <family val="2"/>
    </font>
    <font>
      <sz val="8"/>
      <name val="Arial"/>
      <family val="2"/>
    </font>
    <font>
      <sz val="8"/>
      <color indexed="16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3"/>
      <name val="Arial"/>
      <family val="2"/>
    </font>
    <font>
      <b/>
      <sz val="14"/>
      <color indexed="53"/>
      <name val="Arial"/>
      <family val="2"/>
    </font>
    <font>
      <b/>
      <sz val="12"/>
      <color indexed="57"/>
      <name val="Arial"/>
      <family val="2"/>
    </font>
    <font>
      <b/>
      <i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i/>
      <sz val="11"/>
      <color indexed="57"/>
      <name val="Arial"/>
      <family val="2"/>
    </font>
    <font>
      <b/>
      <sz val="14"/>
      <color indexed="17"/>
      <name val="Arial"/>
      <family val="2"/>
    </font>
    <font>
      <sz val="14"/>
      <color indexed="53"/>
      <name val="Arial"/>
      <family val="2"/>
    </font>
    <font>
      <b/>
      <sz val="10"/>
      <name val="Symbol"/>
      <family val="1"/>
    </font>
    <font>
      <sz val="12"/>
      <color indexed="57"/>
      <name val="Arial"/>
      <family val="2"/>
    </font>
    <font>
      <sz val="14"/>
      <color indexed="17"/>
      <name val="Arial"/>
      <family val="2"/>
    </font>
    <font>
      <sz val="10"/>
      <color indexed="9"/>
      <name val="Arial"/>
      <family val="2"/>
    </font>
    <font>
      <sz val="8"/>
      <name val="Symbol"/>
      <family val="1"/>
    </font>
    <font>
      <sz val="10"/>
      <name val="Symbol"/>
      <family val="1"/>
    </font>
    <font>
      <sz val="12"/>
      <color indexed="8"/>
      <name val="Arial"/>
      <family val="2"/>
    </font>
    <font>
      <sz val="1.5"/>
      <color indexed="8"/>
      <name val="Arial"/>
      <family val="2"/>
    </font>
    <font>
      <sz val="2"/>
      <color indexed="8"/>
      <name val="Arial"/>
      <family val="2"/>
    </font>
    <font>
      <sz val="8.75"/>
      <color indexed="8"/>
      <name val="Arial"/>
      <family val="2"/>
    </font>
    <font>
      <vertAlign val="superscript"/>
      <sz val="8.75"/>
      <color indexed="8"/>
      <name val="Arial"/>
      <family val="2"/>
    </font>
    <font>
      <sz val="11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Symbol"/>
      <family val="1"/>
    </font>
    <font>
      <b/>
      <sz val="2"/>
      <color indexed="8"/>
      <name val="Arial"/>
      <family val="2"/>
    </font>
    <font>
      <b/>
      <sz val="8.5"/>
      <color indexed="8"/>
      <name val="Arial"/>
      <family val="2"/>
    </font>
    <font>
      <b/>
      <sz val="10.2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Symbol"/>
      <family val="1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99FF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55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98" fontId="0" fillId="0" borderId="0" xfId="0" applyNumberFormat="1" applyFont="1" applyAlignment="1" applyProtection="1">
      <alignment/>
      <protection/>
    </xf>
    <xf numFmtId="198" fontId="0" fillId="0" borderId="0" xfId="0" applyNumberFormat="1" applyFont="1" applyFill="1" applyAlignment="1" applyProtection="1">
      <alignment/>
      <protection/>
    </xf>
    <xf numFmtId="198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10" xfId="55" applyFont="1" applyFill="1" applyBorder="1" applyAlignment="1" applyProtection="1">
      <alignment horizontal="center" vertical="center" wrapText="1" shrinkToFit="1"/>
      <protection/>
    </xf>
    <xf numFmtId="0" fontId="1" fillId="0" borderId="11" xfId="55" applyFont="1" applyFill="1" applyBorder="1" applyAlignment="1" applyProtection="1">
      <alignment horizontal="center" vertical="center" wrapText="1" shrinkToFit="1"/>
      <protection/>
    </xf>
    <xf numFmtId="0" fontId="1" fillId="0" borderId="0" xfId="55" applyFont="1" applyFill="1" applyBorder="1" applyAlignment="1" applyProtection="1">
      <alignment horizontal="center" wrapText="1" shrinkToFit="1"/>
      <protection/>
    </xf>
    <xf numFmtId="198" fontId="0" fillId="0" borderId="0" xfId="0" applyNumberFormat="1" applyFont="1" applyAlignment="1" applyProtection="1">
      <alignment horizontal="center" wrapText="1" shrinkToFit="1"/>
      <protection/>
    </xf>
    <xf numFmtId="0" fontId="0" fillId="0" borderId="0" xfId="0" applyFont="1" applyAlignment="1" applyProtection="1">
      <alignment horizontal="center" wrapText="1" shrinkToFit="1"/>
      <protection/>
    </xf>
    <xf numFmtId="0" fontId="1" fillId="0" borderId="12" xfId="55" applyFont="1" applyFill="1" applyBorder="1" applyAlignment="1" applyProtection="1">
      <alignment horizontal="center" vertical="center"/>
      <protection/>
    </xf>
    <xf numFmtId="0" fontId="25" fillId="0" borderId="0" xfId="55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98" fontId="0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98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center"/>
      <protection/>
    </xf>
    <xf numFmtId="198" fontId="23" fillId="0" borderId="0" xfId="0" applyNumberFormat="1" applyFont="1" applyAlignment="1" applyProtection="1">
      <alignment vertical="top"/>
      <protection/>
    </xf>
    <xf numFmtId="0" fontId="24" fillId="0" borderId="0" xfId="0" applyFont="1" applyAlignment="1" applyProtection="1">
      <alignment/>
      <protection/>
    </xf>
    <xf numFmtId="198" fontId="7" fillId="0" borderId="13" xfId="0" applyNumberFormat="1" applyFont="1" applyBorder="1" applyAlignment="1" applyProtection="1">
      <alignment horizontal="center"/>
      <protection/>
    </xf>
    <xf numFmtId="198" fontId="7" fillId="0" borderId="14" xfId="0" applyNumberFormat="1" applyFont="1" applyBorder="1" applyAlignment="1" applyProtection="1">
      <alignment horizontal="center"/>
      <protection/>
    </xf>
    <xf numFmtId="198" fontId="7" fillId="0" borderId="15" xfId="0" applyNumberFormat="1" applyFont="1" applyBorder="1" applyAlignment="1" applyProtection="1">
      <alignment horizontal="center"/>
      <protection/>
    </xf>
    <xf numFmtId="198" fontId="23" fillId="0" borderId="0" xfId="0" applyNumberFormat="1" applyFont="1" applyAlignment="1" applyProtection="1">
      <alignment/>
      <protection/>
    </xf>
    <xf numFmtId="198" fontId="2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98" fontId="6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/>
      <protection/>
    </xf>
    <xf numFmtId="0" fontId="23" fillId="0" borderId="0" xfId="55" applyFont="1" applyAlignment="1" applyProtection="1">
      <alignment vertical="top"/>
      <protection/>
    </xf>
    <xf numFmtId="198" fontId="7" fillId="0" borderId="16" xfId="0" applyNumberFormat="1" applyFont="1" applyBorder="1" applyAlignment="1" applyProtection="1">
      <alignment horizontal="center"/>
      <protection/>
    </xf>
    <xf numFmtId="198" fontId="7" fillId="0" borderId="17" xfId="0" applyNumberFormat="1" applyFont="1" applyBorder="1" applyAlignment="1" applyProtection="1">
      <alignment horizontal="center"/>
      <protection/>
    </xf>
    <xf numFmtId="198" fontId="7" fillId="0" borderId="18" xfId="0" applyNumberFormat="1" applyFont="1" applyBorder="1" applyAlignment="1" applyProtection="1">
      <alignment horizontal="center"/>
      <protection/>
    </xf>
    <xf numFmtId="0" fontId="1" fillId="0" borderId="0" xfId="55" applyFont="1" applyFill="1" applyBorder="1" applyAlignment="1" applyProtection="1">
      <alignment horizontal="center"/>
      <protection/>
    </xf>
    <xf numFmtId="0" fontId="0" fillId="0" borderId="0" xfId="55" applyFont="1" applyFill="1" applyBorder="1" applyAlignment="1" applyProtection="1">
      <alignment horizontal="right"/>
      <protection/>
    </xf>
    <xf numFmtId="0" fontId="0" fillId="0" borderId="0" xfId="55" applyFont="1" applyBorder="1" applyAlignment="1" applyProtection="1">
      <alignment/>
      <protection/>
    </xf>
    <xf numFmtId="0" fontId="25" fillId="0" borderId="0" xfId="55" applyFont="1" applyProtection="1">
      <alignment/>
      <protection/>
    </xf>
    <xf numFmtId="2" fontId="0" fillId="0" borderId="19" xfId="55" applyNumberFormat="1" applyFont="1" applyBorder="1" applyAlignment="1" applyProtection="1">
      <alignment horizontal="center"/>
      <protection/>
    </xf>
    <xf numFmtId="2" fontId="0" fillId="0" borderId="11" xfId="55" applyNumberFormat="1" applyFont="1" applyBorder="1" applyAlignment="1" applyProtection="1">
      <alignment horizontal="center"/>
      <protection/>
    </xf>
    <xf numFmtId="2" fontId="0" fillId="0" borderId="20" xfId="55" applyNumberFormat="1" applyFont="1" applyBorder="1" applyAlignment="1" applyProtection="1">
      <alignment horizontal="center"/>
      <protection/>
    </xf>
    <xf numFmtId="180" fontId="0" fillId="0" borderId="0" xfId="55" applyNumberFormat="1" applyFont="1" applyBorder="1" applyAlignment="1" applyProtection="1">
      <alignment horizontal="center"/>
      <protection/>
    </xf>
    <xf numFmtId="0" fontId="0" fillId="0" borderId="0" xfId="55" applyFont="1" applyBorder="1" applyAlignment="1" applyProtection="1">
      <alignment horizontal="center"/>
      <protection/>
    </xf>
    <xf numFmtId="0" fontId="25" fillId="0" borderId="0" xfId="55" applyFont="1" applyFill="1" applyProtection="1">
      <alignment/>
      <protection/>
    </xf>
    <xf numFmtId="2" fontId="0" fillId="0" borderId="0" xfId="55" applyNumberFormat="1" applyFont="1" applyBorder="1" applyAlignment="1" applyProtection="1">
      <alignment horizontal="center"/>
      <protection/>
    </xf>
    <xf numFmtId="2" fontId="19" fillId="0" borderId="0" xfId="55" applyNumberFormat="1" applyFont="1" applyBorder="1" applyAlignment="1" applyProtection="1">
      <alignment horizontal="center"/>
      <protection/>
    </xf>
    <xf numFmtId="0" fontId="19" fillId="0" borderId="0" xfId="55" applyFont="1" applyFill="1" applyBorder="1" applyAlignment="1" applyProtection="1">
      <alignment horizontal="right"/>
      <protection/>
    </xf>
    <xf numFmtId="0" fontId="19" fillId="0" borderId="0" xfId="55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2" fontId="0" fillId="0" borderId="21" xfId="55" applyNumberFormat="1" applyFont="1" applyBorder="1" applyAlignment="1" applyProtection="1">
      <alignment horizontal="center"/>
      <protection/>
    </xf>
    <xf numFmtId="2" fontId="0" fillId="0" borderId="22" xfId="55" applyNumberFormat="1" applyFont="1" applyBorder="1" applyAlignment="1" applyProtection="1">
      <alignment horizontal="center"/>
      <protection/>
    </xf>
    <xf numFmtId="198" fontId="0" fillId="0" borderId="0" xfId="55" applyNumberFormat="1" applyFont="1" applyBorder="1" applyAlignment="1" applyProtection="1">
      <alignment horizontal="center"/>
      <protection/>
    </xf>
    <xf numFmtId="0" fontId="9" fillId="0" borderId="0" xfId="55" applyFont="1" applyProtection="1">
      <alignment/>
      <protection/>
    </xf>
    <xf numFmtId="198" fontId="0" fillId="0" borderId="0" xfId="55" applyNumberFormat="1" applyFont="1" applyBorder="1" applyAlignment="1" applyProtection="1">
      <alignment horizontal="right"/>
      <protection/>
    </xf>
    <xf numFmtId="0" fontId="1" fillId="0" borderId="0" xfId="55" applyFont="1" applyProtection="1">
      <alignment/>
      <protection/>
    </xf>
    <xf numFmtId="2" fontId="0" fillId="0" borderId="0" xfId="55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98" fontId="0" fillId="0" borderId="0" xfId="55" applyNumberFormat="1" applyFont="1" applyBorder="1" applyAlignment="1" applyProtection="1">
      <alignment/>
      <protection/>
    </xf>
    <xf numFmtId="0" fontId="5" fillId="0" borderId="0" xfId="55" applyFont="1" applyBorder="1" applyAlignment="1" applyProtection="1">
      <alignment/>
      <protection/>
    </xf>
    <xf numFmtId="2" fontId="3" fillId="0" borderId="0" xfId="55" applyNumberFormat="1" applyFont="1" applyBorder="1" applyAlignment="1" applyProtection="1">
      <alignment horizontal="center" wrapText="1"/>
      <protection/>
    </xf>
    <xf numFmtId="2" fontId="0" fillId="0" borderId="0" xfId="55" applyNumberFormat="1" applyFont="1" applyBorder="1" applyAlignment="1" applyProtection="1">
      <alignment horizontal="center" vertical="center"/>
      <protection/>
    </xf>
    <xf numFmtId="198" fontId="7" fillId="0" borderId="23" xfId="0" applyNumberFormat="1" applyFont="1" applyBorder="1" applyAlignment="1" applyProtection="1">
      <alignment horizontal="center"/>
      <protection/>
    </xf>
    <xf numFmtId="198" fontId="7" fillId="0" borderId="24" xfId="0" applyNumberFormat="1" applyFont="1" applyBorder="1" applyAlignment="1" applyProtection="1">
      <alignment horizontal="center"/>
      <protection/>
    </xf>
    <xf numFmtId="0" fontId="6" fillId="0" borderId="0" xfId="55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98" fontId="0" fillId="0" borderId="0" xfId="0" applyNumberFormat="1" applyFont="1" applyBorder="1" applyAlignment="1" applyProtection="1">
      <alignment/>
      <protection/>
    </xf>
    <xf numFmtId="198" fontId="0" fillId="0" borderId="0" xfId="0" applyNumberFormat="1" applyFont="1" applyFill="1" applyBorder="1" applyAlignment="1" applyProtection="1">
      <alignment/>
      <protection/>
    </xf>
    <xf numFmtId="198" fontId="0" fillId="0" borderId="0" xfId="0" applyNumberFormat="1" applyFont="1" applyBorder="1" applyAlignment="1" applyProtection="1">
      <alignment/>
      <protection/>
    </xf>
    <xf numFmtId="0" fontId="12" fillId="33" borderId="25" xfId="0" applyFont="1" applyFill="1" applyBorder="1" applyAlignment="1" applyProtection="1">
      <alignment horizontal="center" vertical="center"/>
      <protection/>
    </xf>
    <xf numFmtId="0" fontId="1" fillId="0" borderId="26" xfId="55" applyFont="1" applyFill="1" applyBorder="1" applyAlignment="1" applyProtection="1">
      <alignment horizontal="center" vertical="center"/>
      <protection/>
    </xf>
    <xf numFmtId="0" fontId="6" fillId="0" borderId="27" xfId="55" applyFont="1" applyBorder="1" applyAlignment="1" applyProtection="1">
      <alignment horizontal="center" vertical="center" wrapText="1"/>
      <protection/>
    </xf>
    <xf numFmtId="0" fontId="1" fillId="0" borderId="28" xfId="55" applyFont="1" applyFill="1" applyBorder="1" applyAlignment="1" applyProtection="1">
      <alignment horizontal="center" vertical="center" wrapText="1" shrinkToFit="1"/>
      <protection/>
    </xf>
    <xf numFmtId="0" fontId="1" fillId="0" borderId="19" xfId="55" applyFont="1" applyFill="1" applyBorder="1" applyAlignment="1" applyProtection="1">
      <alignment horizontal="center" vertical="center" wrapText="1" shrinkToFit="1"/>
      <protection/>
    </xf>
    <xf numFmtId="0" fontId="0" fillId="34" borderId="29" xfId="0" applyFill="1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2" fontId="0" fillId="33" borderId="29" xfId="55" applyNumberFormat="1" applyFont="1" applyFill="1" applyBorder="1" applyAlignment="1" applyProtection="1">
      <alignment horizontal="center" vertical="center"/>
      <protection/>
    </xf>
    <xf numFmtId="0" fontId="2" fillId="0" borderId="0" xfId="55" applyFont="1" applyAlignment="1" applyProtection="1">
      <alignment vertical="center"/>
      <protection/>
    </xf>
    <xf numFmtId="0" fontId="30" fillId="0" borderId="0" xfId="0" applyFont="1" applyAlignment="1" applyProtection="1">
      <alignment/>
      <protection/>
    </xf>
    <xf numFmtId="0" fontId="16" fillId="0" borderId="0" xfId="55" applyFont="1" applyFill="1" applyBorder="1" applyAlignment="1" applyProtection="1">
      <alignment horizontal="right"/>
      <protection/>
    </xf>
    <xf numFmtId="0" fontId="16" fillId="0" borderId="0" xfId="55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55" applyFont="1" applyFill="1" applyBorder="1" applyAlignment="1" applyProtection="1">
      <alignment horizontal="center" vertical="center" wrapText="1" shrinkToFit="1"/>
      <protection/>
    </xf>
    <xf numFmtId="2" fontId="0" fillId="0" borderId="0" xfId="55" applyNumberFormat="1" applyFont="1" applyFill="1" applyBorder="1" applyAlignment="1" applyProtection="1">
      <alignment horizontal="center" vertical="center"/>
      <protection/>
    </xf>
    <xf numFmtId="2" fontId="10" fillId="0" borderId="0" xfId="55" applyNumberFormat="1" applyFont="1" applyFill="1" applyBorder="1" applyAlignment="1" applyProtection="1">
      <alignment horizontal="center" vertical="center"/>
      <protection/>
    </xf>
    <xf numFmtId="2" fontId="0" fillId="35" borderId="29" xfId="55" applyNumberFormat="1" applyFont="1" applyFill="1" applyBorder="1" applyAlignment="1" applyProtection="1">
      <alignment horizontal="center" vertical="center"/>
      <protection/>
    </xf>
    <xf numFmtId="2" fontId="0" fillId="36" borderId="30" xfId="55" applyNumberFormat="1" applyFont="1" applyFill="1" applyBorder="1" applyAlignment="1" applyProtection="1">
      <alignment horizontal="center" vertical="center"/>
      <protection/>
    </xf>
    <xf numFmtId="2" fontId="32" fillId="0" borderId="0" xfId="55" applyNumberFormat="1" applyFont="1" applyFill="1" applyBorder="1" applyAlignment="1" applyProtection="1">
      <alignment horizontal="center" vertical="center"/>
      <protection/>
    </xf>
    <xf numFmtId="2" fontId="0" fillId="35" borderId="31" xfId="55" applyNumberFormat="1" applyFont="1" applyFill="1" applyBorder="1" applyAlignment="1" applyProtection="1">
      <alignment horizontal="center" vertical="center"/>
      <protection/>
    </xf>
    <xf numFmtId="2" fontId="0" fillId="33" borderId="32" xfId="55" applyNumberFormat="1" applyFont="1" applyFill="1" applyBorder="1" applyAlignment="1" applyProtection="1">
      <alignment horizontal="center" vertical="center"/>
      <protection/>
    </xf>
    <xf numFmtId="2" fontId="0" fillId="37" borderId="33" xfId="55" applyNumberFormat="1" applyFont="1" applyFill="1" applyBorder="1" applyAlignment="1" applyProtection="1">
      <alignment horizontal="center" vertical="center"/>
      <protection/>
    </xf>
    <xf numFmtId="2" fontId="0" fillId="37" borderId="30" xfId="55" applyNumberFormat="1" applyFont="1" applyFill="1" applyBorder="1" applyAlignment="1" applyProtection="1">
      <alignment horizontal="center" vertical="center"/>
      <protection/>
    </xf>
    <xf numFmtId="2" fontId="0" fillId="36" borderId="34" xfId="55" applyNumberFormat="1" applyFont="1" applyFill="1" applyBorder="1" applyAlignment="1" applyProtection="1">
      <alignment horizontal="center" vertical="center"/>
      <protection/>
    </xf>
    <xf numFmtId="0" fontId="11" fillId="38" borderId="35" xfId="0" applyFont="1" applyFill="1" applyBorder="1" applyAlignment="1" applyProtection="1">
      <alignment horizontal="center"/>
      <protection/>
    </xf>
    <xf numFmtId="0" fontId="11" fillId="35" borderId="25" xfId="0" applyFont="1" applyFill="1" applyBorder="1" applyAlignment="1" applyProtection="1">
      <alignment horizontal="center" vertical="center"/>
      <protection/>
    </xf>
    <xf numFmtId="0" fontId="12" fillId="37" borderId="2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98" fontId="7" fillId="0" borderId="0" xfId="0" applyNumberFormat="1" applyFont="1" applyFill="1" applyBorder="1" applyAlignment="1" applyProtection="1">
      <alignment horizontal="center"/>
      <protection/>
    </xf>
    <xf numFmtId="198" fontId="7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2" fontId="0" fillId="0" borderId="36" xfId="55" applyNumberFormat="1" applyFont="1" applyBorder="1" applyAlignment="1" applyProtection="1">
      <alignment horizontal="center"/>
      <protection/>
    </xf>
    <xf numFmtId="2" fontId="0" fillId="0" borderId="37" xfId="55" applyNumberFormat="1" applyFont="1" applyBorder="1" applyAlignment="1" applyProtection="1">
      <alignment horizontal="center"/>
      <protection/>
    </xf>
    <xf numFmtId="2" fontId="0" fillId="0" borderId="38" xfId="55" applyNumberFormat="1" applyFont="1" applyBorder="1" applyAlignment="1" applyProtection="1">
      <alignment horizontal="center"/>
      <protection/>
    </xf>
    <xf numFmtId="2" fontId="0" fillId="0" borderId="39" xfId="55" applyNumberFormat="1" applyFont="1" applyBorder="1" applyAlignment="1" applyProtection="1">
      <alignment horizontal="center"/>
      <protection/>
    </xf>
    <xf numFmtId="2" fontId="0" fillId="0" borderId="40" xfId="55" applyNumberFormat="1" applyFont="1" applyBorder="1" applyAlignment="1" applyProtection="1">
      <alignment horizontal="center"/>
      <protection/>
    </xf>
    <xf numFmtId="2" fontId="0" fillId="0" borderId="23" xfId="55" applyNumberFormat="1" applyFont="1" applyBorder="1" applyAlignment="1" applyProtection="1">
      <alignment horizontal="center"/>
      <protection/>
    </xf>
    <xf numFmtId="2" fontId="0" fillId="0" borderId="41" xfId="55" applyNumberFormat="1" applyFont="1" applyBorder="1" applyAlignment="1" applyProtection="1">
      <alignment horizontal="center"/>
      <protection/>
    </xf>
    <xf numFmtId="0" fontId="26" fillId="0" borderId="0" xfId="55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0" fontId="25" fillId="0" borderId="0" xfId="55" applyFont="1" applyBorder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0" xfId="55" applyFont="1" applyBorder="1" applyProtection="1">
      <alignment/>
      <protection/>
    </xf>
    <xf numFmtId="0" fontId="1" fillId="0" borderId="0" xfId="55" applyFont="1" applyBorder="1" applyProtection="1">
      <alignment/>
      <protection/>
    </xf>
    <xf numFmtId="0" fontId="21" fillId="0" borderId="0" xfId="0" applyFont="1" applyAlignment="1" applyProtection="1">
      <alignment/>
      <protection/>
    </xf>
    <xf numFmtId="0" fontId="15" fillId="0" borderId="0" xfId="55" applyFont="1" applyBorder="1" applyAlignment="1" applyProtection="1">
      <alignment horizontal="center" vertical="center"/>
      <protection/>
    </xf>
    <xf numFmtId="2" fontId="1" fillId="0" borderId="0" xfId="55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2" fontId="0" fillId="0" borderId="42" xfId="55" applyNumberFormat="1" applyFont="1" applyBorder="1" applyAlignment="1" applyProtection="1">
      <alignment horizontal="center"/>
      <protection/>
    </xf>
    <xf numFmtId="197" fontId="0" fillId="0" borderId="0" xfId="0" applyNumberFormat="1" applyFont="1" applyAlignment="1" applyProtection="1">
      <alignment/>
      <protection/>
    </xf>
    <xf numFmtId="0" fontId="11" fillId="39" borderId="43" xfId="0" applyFont="1" applyFill="1" applyBorder="1" applyAlignment="1" applyProtection="1">
      <alignment horizontal="center"/>
      <protection/>
    </xf>
    <xf numFmtId="0" fontId="12" fillId="36" borderId="25" xfId="0" applyFont="1" applyFill="1" applyBorder="1" applyAlignment="1" applyProtection="1">
      <alignment horizontal="center" vertical="center"/>
      <protection/>
    </xf>
    <xf numFmtId="0" fontId="11" fillId="40" borderId="25" xfId="0" applyFont="1" applyFill="1" applyBorder="1" applyAlignment="1" applyProtection="1">
      <alignment horizontal="center"/>
      <protection/>
    </xf>
    <xf numFmtId="2" fontId="14" fillId="0" borderId="0" xfId="55" applyNumberFormat="1" applyFont="1" applyBorder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198" fontId="7" fillId="0" borderId="38" xfId="0" applyNumberFormat="1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2" fontId="1" fillId="0" borderId="16" xfId="55" applyNumberFormat="1" applyFont="1" applyBorder="1" applyAlignment="1" applyProtection="1">
      <alignment horizontal="center"/>
      <protection/>
    </xf>
    <xf numFmtId="2" fontId="1" fillId="0" borderId="45" xfId="55" applyNumberFormat="1" applyFont="1" applyBorder="1" applyAlignment="1" applyProtection="1">
      <alignment horizontal="center"/>
      <protection/>
    </xf>
    <xf numFmtId="0" fontId="0" fillId="34" borderId="31" xfId="0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4" borderId="46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4" borderId="3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198" fontId="23" fillId="41" borderId="0" xfId="0" applyNumberFormat="1" applyFont="1" applyFill="1" applyAlignment="1" applyProtection="1">
      <alignment/>
      <protection/>
    </xf>
    <xf numFmtId="0" fontId="23" fillId="41" borderId="0" xfId="55" applyFont="1" applyFill="1" applyProtection="1">
      <alignment/>
      <protection/>
    </xf>
    <xf numFmtId="2" fontId="0" fillId="41" borderId="16" xfId="55" applyNumberFormat="1" applyFont="1" applyFill="1" applyBorder="1" applyAlignment="1" applyProtection="1">
      <alignment horizontal="center"/>
      <protection/>
    </xf>
    <xf numFmtId="2" fontId="0" fillId="41" borderId="45" xfId="55" applyNumberFormat="1" applyFont="1" applyFill="1" applyBorder="1" applyAlignment="1" applyProtection="1">
      <alignment horizontal="center"/>
      <protection/>
    </xf>
    <xf numFmtId="2" fontId="1" fillId="41" borderId="16" xfId="55" applyNumberFormat="1" applyFont="1" applyFill="1" applyBorder="1" applyAlignment="1" applyProtection="1">
      <alignment horizontal="center"/>
      <protection/>
    </xf>
    <xf numFmtId="2" fontId="1" fillId="41" borderId="45" xfId="55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2" fontId="0" fillId="0" borderId="23" xfId="0" applyNumberFormat="1" applyFont="1" applyBorder="1" applyAlignment="1" applyProtection="1">
      <alignment/>
      <protection/>
    </xf>
    <xf numFmtId="2" fontId="0" fillId="0" borderId="24" xfId="0" applyNumberFormat="1" applyFont="1" applyBorder="1" applyAlignment="1" applyProtection="1">
      <alignment/>
      <protection/>
    </xf>
    <xf numFmtId="2" fontId="0" fillId="0" borderId="44" xfId="0" applyNumberFormat="1" applyFont="1" applyBorder="1" applyAlignment="1" applyProtection="1">
      <alignment/>
      <protection/>
    </xf>
    <xf numFmtId="2" fontId="0" fillId="0" borderId="38" xfId="0" applyNumberFormat="1" applyFont="1" applyBorder="1" applyAlignment="1" applyProtection="1">
      <alignment/>
      <protection/>
    </xf>
    <xf numFmtId="2" fontId="0" fillId="0" borderId="41" xfId="0" applyNumberFormat="1" applyFont="1" applyBorder="1" applyAlignment="1" applyProtection="1">
      <alignment/>
      <protection/>
    </xf>
    <xf numFmtId="2" fontId="0" fillId="0" borderId="47" xfId="0" applyNumberFormat="1" applyFont="1" applyBorder="1" applyAlignment="1" applyProtection="1">
      <alignment/>
      <protection/>
    </xf>
    <xf numFmtId="2" fontId="0" fillId="0" borderId="48" xfId="0" applyNumberFormat="1" applyFont="1" applyBorder="1" applyAlignment="1" applyProtection="1">
      <alignment/>
      <protection/>
    </xf>
    <xf numFmtId="2" fontId="0" fillId="0" borderId="39" xfId="0" applyNumberFormat="1" applyFont="1" applyBorder="1" applyAlignment="1" applyProtection="1">
      <alignment/>
      <protection/>
    </xf>
    <xf numFmtId="2" fontId="0" fillId="0" borderId="36" xfId="0" applyNumberFormat="1" applyFont="1" applyBorder="1" applyAlignment="1" applyProtection="1">
      <alignment/>
      <protection/>
    </xf>
    <xf numFmtId="2" fontId="0" fillId="0" borderId="37" xfId="0" applyNumberFormat="1" applyFont="1" applyBorder="1" applyAlignment="1" applyProtection="1">
      <alignment/>
      <protection/>
    </xf>
    <xf numFmtId="2" fontId="0" fillId="0" borderId="42" xfId="0" applyNumberFormat="1" applyFont="1" applyBorder="1" applyAlignment="1" applyProtection="1">
      <alignment/>
      <protection/>
    </xf>
    <xf numFmtId="2" fontId="0" fillId="0" borderId="40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98" fontId="23" fillId="0" borderId="0" xfId="0" applyNumberFormat="1" applyFont="1" applyFill="1" applyAlignment="1" applyProtection="1">
      <alignment/>
      <protection/>
    </xf>
    <xf numFmtId="2" fontId="0" fillId="0" borderId="0" xfId="55" applyNumberFormat="1" applyFont="1" applyFill="1" applyBorder="1" applyAlignment="1" applyProtection="1">
      <alignment horizontal="center"/>
      <protection/>
    </xf>
    <xf numFmtId="0" fontId="23" fillId="0" borderId="0" xfId="55" applyFont="1" applyFill="1" applyBorder="1" applyProtection="1">
      <alignment/>
      <protection/>
    </xf>
    <xf numFmtId="2" fontId="1" fillId="0" borderId="0" xfId="55" applyNumberFormat="1" applyFont="1" applyFill="1" applyBorder="1" applyAlignment="1" applyProtection="1">
      <alignment horizontal="center"/>
      <protection/>
    </xf>
    <xf numFmtId="2" fontId="0" fillId="0" borderId="16" xfId="0" applyNumberFormat="1" applyFont="1" applyBorder="1" applyAlignment="1" applyProtection="1">
      <alignment/>
      <protection/>
    </xf>
    <xf numFmtId="2" fontId="0" fillId="0" borderId="45" xfId="0" applyNumberFormat="1" applyFont="1" applyBorder="1" applyAlignment="1" applyProtection="1">
      <alignment/>
      <protection/>
    </xf>
    <xf numFmtId="2" fontId="0" fillId="0" borderId="18" xfId="0" applyNumberFormat="1" applyFont="1" applyBorder="1" applyAlignment="1" applyProtection="1">
      <alignment/>
      <protection/>
    </xf>
    <xf numFmtId="2" fontId="0" fillId="41" borderId="17" xfId="55" applyNumberFormat="1" applyFont="1" applyFill="1" applyBorder="1" applyAlignment="1" applyProtection="1">
      <alignment horizontal="center"/>
      <protection/>
    </xf>
    <xf numFmtId="2" fontId="0" fillId="41" borderId="18" xfId="55" applyNumberFormat="1" applyFont="1" applyFill="1" applyBorder="1" applyAlignment="1" applyProtection="1">
      <alignment horizontal="center"/>
      <protection/>
    </xf>
    <xf numFmtId="2" fontId="0" fillId="41" borderId="49" xfId="55" applyNumberFormat="1" applyFont="1" applyFill="1" applyBorder="1" applyAlignment="1" applyProtection="1">
      <alignment horizontal="center"/>
      <protection/>
    </xf>
    <xf numFmtId="0" fontId="23" fillId="0" borderId="0" xfId="55" applyFont="1" applyFill="1" applyProtection="1">
      <alignment/>
      <protection/>
    </xf>
    <xf numFmtId="0" fontId="22" fillId="34" borderId="50" xfId="0" applyFont="1" applyFill="1" applyBorder="1" applyAlignment="1" applyProtection="1">
      <alignment horizontal="center"/>
      <protection locked="0"/>
    </xf>
    <xf numFmtId="0" fontId="22" fillId="34" borderId="51" xfId="0" applyFont="1" applyFill="1" applyBorder="1" applyAlignment="1" applyProtection="1">
      <alignment horizontal="center"/>
      <protection locked="0"/>
    </xf>
    <xf numFmtId="14" fontId="22" fillId="34" borderId="50" xfId="0" applyNumberFormat="1" applyFont="1" applyFill="1" applyBorder="1" applyAlignment="1" applyProtection="1">
      <alignment horizontal="center"/>
      <protection locked="0"/>
    </xf>
    <xf numFmtId="14" fontId="22" fillId="34" borderId="51" xfId="0" applyNumberFormat="1" applyFont="1" applyFill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/>
    </xf>
    <xf numFmtId="0" fontId="1" fillId="0" borderId="48" xfId="0" applyFont="1" applyBorder="1" applyAlignment="1" applyProtection="1">
      <alignment horizontal="center"/>
      <protection/>
    </xf>
    <xf numFmtId="0" fontId="18" fillId="0" borderId="0" xfId="55" applyFont="1" applyBorder="1" applyAlignment="1" applyProtection="1">
      <alignment horizontal="center" vertical="center" wrapText="1"/>
      <protection/>
    </xf>
    <xf numFmtId="0" fontId="1" fillId="0" borderId="23" xfId="55" applyFont="1" applyBorder="1" applyAlignment="1" applyProtection="1">
      <alignment horizontal="center" vertical="center" wrapText="1"/>
      <protection/>
    </xf>
    <xf numFmtId="0" fontId="1" fillId="0" borderId="24" xfId="55" applyFont="1" applyBorder="1" applyAlignment="1" applyProtection="1">
      <alignment horizontal="center" vertical="center" wrapText="1"/>
      <protection/>
    </xf>
    <xf numFmtId="0" fontId="1" fillId="0" borderId="0" xfId="55" applyFont="1" applyBorder="1" applyAlignment="1" applyProtection="1">
      <alignment horizontal="center" vertical="center" wrapText="1"/>
      <protection/>
    </xf>
    <xf numFmtId="0" fontId="1" fillId="0" borderId="27" xfId="55" applyFont="1" applyBorder="1" applyAlignment="1" applyProtection="1">
      <alignment horizontal="center" vertical="center" wrapText="1"/>
      <protection/>
    </xf>
    <xf numFmtId="0" fontId="1" fillId="0" borderId="53" xfId="55" applyFont="1" applyBorder="1" applyAlignment="1" applyProtection="1">
      <alignment horizontal="center" vertical="center" wrapText="1"/>
      <protection/>
    </xf>
    <xf numFmtId="0" fontId="1" fillId="0" borderId="45" xfId="55" applyFont="1" applyBorder="1" applyAlignment="1" applyProtection="1">
      <alignment horizontal="center" vertical="center" wrapText="1"/>
      <protection/>
    </xf>
    <xf numFmtId="0" fontId="1" fillId="0" borderId="49" xfId="55" applyFont="1" applyBorder="1" applyAlignment="1" applyProtection="1">
      <alignment horizontal="center" vertical="center" wrapText="1"/>
      <protection/>
    </xf>
    <xf numFmtId="180" fontId="0" fillId="38" borderId="26" xfId="55" applyNumberFormat="1" applyFont="1" applyFill="1" applyBorder="1" applyAlignment="1" applyProtection="1">
      <alignment horizontal="center" vertical="center"/>
      <protection/>
    </xf>
    <xf numFmtId="180" fontId="0" fillId="38" borderId="54" xfId="55" applyNumberFormat="1" applyFont="1" applyFill="1" applyBorder="1" applyAlignment="1" applyProtection="1">
      <alignment horizontal="center" vertical="center"/>
      <protection/>
    </xf>
    <xf numFmtId="180" fontId="0" fillId="38" borderId="55" xfId="55" applyNumberFormat="1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2" fontId="0" fillId="40" borderId="26" xfId="55" applyNumberFormat="1" applyFont="1" applyFill="1" applyBorder="1" applyAlignment="1" applyProtection="1">
      <alignment horizontal="center" vertical="center"/>
      <protection/>
    </xf>
    <xf numFmtId="2" fontId="0" fillId="40" borderId="54" xfId="55" applyNumberFormat="1" applyFont="1" applyFill="1" applyBorder="1" applyAlignment="1" applyProtection="1">
      <alignment horizontal="center" vertical="center"/>
      <protection/>
    </xf>
    <xf numFmtId="2" fontId="0" fillId="30" borderId="26" xfId="55" applyNumberFormat="1" applyFont="1" applyFill="1" applyBorder="1" applyAlignment="1" applyProtection="1">
      <alignment horizontal="center" vertical="center"/>
      <protection/>
    </xf>
    <xf numFmtId="2" fontId="0" fillId="30" borderId="54" xfId="55" applyNumberFormat="1" applyFont="1" applyFill="1" applyBorder="1" applyAlignment="1" applyProtection="1">
      <alignment horizontal="center" vertical="center"/>
      <protection/>
    </xf>
    <xf numFmtId="180" fontId="0" fillId="0" borderId="12" xfId="55" applyNumberFormat="1" applyFont="1" applyFill="1" applyBorder="1" applyAlignment="1" applyProtection="1">
      <alignment horizontal="center" vertical="center" wrapText="1"/>
      <protection/>
    </xf>
    <xf numFmtId="180" fontId="0" fillId="0" borderId="56" xfId="55" applyNumberFormat="1" applyFont="1" applyFill="1" applyBorder="1" applyAlignment="1" applyProtection="1">
      <alignment horizontal="center" vertical="center" wrapText="1"/>
      <protection/>
    </xf>
    <xf numFmtId="2" fontId="0" fillId="42" borderId="54" xfId="55" applyNumberFormat="1" applyFont="1" applyFill="1" applyBorder="1" applyAlignment="1" applyProtection="1">
      <alignment horizontal="center" vertical="center"/>
      <protection/>
    </xf>
    <xf numFmtId="2" fontId="0" fillId="42" borderId="55" xfId="55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57" xfId="0" applyFont="1" applyBorder="1" applyAlignment="1" applyProtection="1">
      <alignment horizontal="left"/>
      <protection/>
    </xf>
    <xf numFmtId="0" fontId="23" fillId="0" borderId="13" xfId="0" applyFont="1" applyBorder="1" applyAlignment="1" applyProtection="1">
      <alignment horizontal="center"/>
      <protection/>
    </xf>
    <xf numFmtId="0" fontId="23" fillId="0" borderId="15" xfId="0" applyFont="1" applyBorder="1" applyAlignment="1" applyProtection="1">
      <alignment horizontal="center"/>
      <protection/>
    </xf>
    <xf numFmtId="0" fontId="23" fillId="0" borderId="38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1" fillId="0" borderId="16" xfId="55" applyFont="1" applyBorder="1" applyAlignment="1" applyProtection="1">
      <alignment horizontal="center" vertical="center" wrapText="1"/>
      <protection/>
    </xf>
    <xf numFmtId="0" fontId="1" fillId="0" borderId="58" xfId="55" applyFont="1" applyBorder="1" applyAlignment="1" applyProtection="1">
      <alignment horizontal="center" vertical="center" wrapText="1"/>
      <protection/>
    </xf>
    <xf numFmtId="0" fontId="11" fillId="0" borderId="57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" fillId="0" borderId="17" xfId="55" applyFont="1" applyBorder="1" applyAlignment="1" applyProtection="1">
      <alignment horizontal="center" vertical="center" wrapText="1"/>
      <protection/>
    </xf>
    <xf numFmtId="0" fontId="23" fillId="0" borderId="59" xfId="0" applyFont="1" applyBorder="1" applyAlignment="1" applyProtection="1">
      <alignment horizontal="center"/>
      <protection/>
    </xf>
    <xf numFmtId="0" fontId="23" fillId="0" borderId="60" xfId="0" applyFont="1" applyBorder="1" applyAlignment="1" applyProtection="1">
      <alignment horizontal="center"/>
      <protection/>
    </xf>
    <xf numFmtId="0" fontId="23" fillId="0" borderId="40" xfId="0" applyFont="1" applyBorder="1" applyAlignment="1" applyProtection="1">
      <alignment horizontal="center"/>
      <protection/>
    </xf>
    <xf numFmtId="2" fontId="0" fillId="0" borderId="0" xfId="55" applyNumberFormat="1" applyFont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1" fillId="0" borderId="18" xfId="55" applyFont="1" applyBorder="1" applyAlignment="1" applyProtection="1">
      <alignment horizontal="center" vertical="center" wrapText="1"/>
      <protection/>
    </xf>
    <xf numFmtId="2" fontId="20" fillId="0" borderId="0" xfId="55" applyNumberFormat="1" applyFont="1" applyBorder="1" applyAlignment="1" applyProtection="1">
      <alignment horizontal="center" vertical="center" wrapText="1"/>
      <protection/>
    </xf>
    <xf numFmtId="2" fontId="9" fillId="0" borderId="0" xfId="55" applyNumberFormat="1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8" fillId="0" borderId="27" xfId="55" applyFont="1" applyBorder="1" applyAlignment="1" applyProtection="1">
      <alignment horizontal="center" vertical="center" wrapText="1"/>
      <protection/>
    </xf>
    <xf numFmtId="0" fontId="18" fillId="0" borderId="45" xfId="55" applyFont="1" applyBorder="1" applyAlignment="1" applyProtection="1">
      <alignment horizontal="center" vertical="center" wrapText="1"/>
      <protection/>
    </xf>
    <xf numFmtId="0" fontId="22" fillId="34" borderId="29" xfId="0" applyFont="1" applyFill="1" applyBorder="1" applyAlignment="1" applyProtection="1">
      <alignment horizontal="center"/>
      <protection locked="0"/>
    </xf>
    <xf numFmtId="180" fontId="0" fillId="0" borderId="61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55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38" xfId="0" applyFont="1" applyBorder="1" applyAlignment="1" applyProtection="1">
      <alignment horizontal="center" vertical="center"/>
      <protection/>
    </xf>
    <xf numFmtId="0" fontId="23" fillId="0" borderId="59" xfId="0" applyFont="1" applyBorder="1" applyAlignment="1" applyProtection="1">
      <alignment horizontal="center" vertical="center"/>
      <protection/>
    </xf>
    <xf numFmtId="0" fontId="23" fillId="0" borderId="60" xfId="0" applyFont="1" applyBorder="1" applyAlignment="1" applyProtection="1">
      <alignment horizontal="center" vertical="center"/>
      <protection/>
    </xf>
    <xf numFmtId="0" fontId="23" fillId="0" borderId="40" xfId="0" applyFont="1" applyBorder="1" applyAlignment="1" applyProtection="1">
      <alignment horizontal="center" vertical="center"/>
      <protection/>
    </xf>
    <xf numFmtId="0" fontId="27" fillId="0" borderId="0" xfId="55" applyFont="1" applyAlignment="1" applyProtection="1">
      <alignment horizontal="left" vertical="center"/>
      <protection/>
    </xf>
    <xf numFmtId="0" fontId="3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2" fillId="34" borderId="54" xfId="0" applyFont="1" applyFill="1" applyBorder="1" applyAlignment="1" applyProtection="1">
      <alignment horizontal="center"/>
      <protection locked="0"/>
    </xf>
    <xf numFmtId="2" fontId="1" fillId="0" borderId="27" xfId="55" applyNumberFormat="1" applyFont="1" applyFill="1" applyBorder="1" applyAlignment="1" applyProtection="1">
      <alignment horizontal="center" vertical="center" wrapText="1"/>
      <protection/>
    </xf>
    <xf numFmtId="0" fontId="1" fillId="0" borderId="45" xfId="0" applyFont="1" applyFill="1" applyBorder="1" applyAlignment="1" applyProtection="1">
      <alignment horizontal="center" vertical="center" wrapText="1"/>
      <protection/>
    </xf>
    <xf numFmtId="0" fontId="1" fillId="0" borderId="15" xfId="55" applyFont="1" applyBorder="1" applyAlignment="1" applyProtection="1">
      <alignment horizontal="center" vertical="center" wrapText="1"/>
      <protection/>
    </xf>
    <xf numFmtId="0" fontId="1" fillId="0" borderId="38" xfId="55" applyFont="1" applyBorder="1" applyAlignment="1" applyProtection="1">
      <alignment horizontal="center" vertical="center" wrapText="1"/>
      <protection/>
    </xf>
    <xf numFmtId="0" fontId="22" fillId="34" borderId="50" xfId="0" applyFont="1" applyFill="1" applyBorder="1" applyAlignment="1" applyProtection="1">
      <alignment horizontal="center"/>
      <protection locked="0"/>
    </xf>
    <xf numFmtId="0" fontId="22" fillId="34" borderId="51" xfId="0" applyFont="1" applyFill="1" applyBorder="1" applyAlignment="1" applyProtection="1">
      <alignment horizontal="center"/>
      <protection locked="0"/>
    </xf>
    <xf numFmtId="0" fontId="18" fillId="0" borderId="53" xfId="55" applyFont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5">
    <dxf>
      <font>
        <color auto="1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57"/>
      </font>
    </dxf>
    <dxf>
      <font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MRP3-mediated CDCF transport in the presence of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14"/>
          <c:w val="0.9305"/>
          <c:h val="0.8045"/>
        </c:manualLayout>
      </c:layout>
      <c:scatterChart>
        <c:scatterStyle val="smoothMarker"/>
        <c:varyColors val="0"/>
        <c:ser>
          <c:idx val="0"/>
          <c:order val="0"/>
          <c:tx>
            <c:v>Inhibition test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'MRP3-PREDIVEZ-VT'!$K$69:$K$75</c:f>
                <c:numCach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'MRP3-PREDIVEZ-VT'!$K$69:$K$75</c:f>
                <c:numCach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'MRP3-PREDIVEZ-VT'!$F$20:$F$26</c:f>
              <c:numCache/>
            </c:numRef>
          </c:xVal>
          <c:yVal>
            <c:numRef>
              <c:f>'MRP3-PREDIVEZ-VT'!$J$69:$J$75</c:f>
              <c:numCache/>
            </c:numRef>
          </c:yVal>
          <c:smooth val="1"/>
        </c:ser>
        <c:axId val="62532848"/>
        <c:axId val="25924721"/>
      </c:scatterChart>
      <c:valAx>
        <c:axId val="6253284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4721"/>
        <c:crosses val="autoZero"/>
        <c:crossBetween val="midCat"/>
        <c:dispUnits/>
      </c:valAx>
      <c:valAx>
        <c:axId val="25924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ATP dependent transport (%)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32848"/>
        <c:crossesAt val="0.00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activation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'MRP3-PREDIVEZ-VT'!#REF!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'MRP3-PREDIVEZ-VT'!#REF!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'MRP3-PREDIVEZ-VT'!$F$20:$F$27</c:f>
              <c:numCache/>
            </c:numRef>
          </c:xVal>
          <c:yVal>
            <c:numRef>
              <c:f>'MRP3-PREDIVEZ-VT'!#REF!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inhibition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'MRP3-PREDIVEZ-VT'!#REF!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'MRP3-PREDIVEZ-VT'!#REF!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'MRP3-PREDIVEZ-VT'!$F$20:$F$27</c:f>
              <c:numCache/>
            </c:numRef>
          </c:xVal>
          <c:yVal>
            <c:numRef>
              <c:f>'MRP3-PREDIVEZ-VT'!#REF!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1995898"/>
        <c:axId val="19527627"/>
      </c:scatterChart>
      <c:valAx>
        <c:axId val="3199589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Cyclosporin A concentration (µM)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27627"/>
        <c:crosses val="autoZero"/>
        <c:crossBetween val="midCat"/>
        <c:dispUnits/>
      </c:valAx>
      <c:valAx>
        <c:axId val="1952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vanadate sensitive ATPase acitivty 
(nmol Pi/mg prot./min)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95898"/>
        <c:crossesAt val="1E-07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activation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'MRP3-PREDIVEZ-VT'!#REF!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'MRP3-PREDIVEZ-VT'!#REF!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'MRP3-PREDIVEZ-VT'!$F$20:$F$27</c:f>
              <c:numCache/>
            </c:numRef>
          </c:xVal>
          <c:yVal>
            <c:numRef>
              <c:f>'MRP3-PREDIVEZ-VT'!#REF!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inhibition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'MRP3-PREDIVEZ-VT'!#REF!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'MRP3-PREDIVEZ-VT'!#REF!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'MRP3-PREDIVEZ-VT'!$F$20:$F$27</c:f>
              <c:numCache/>
            </c:numRef>
          </c:xVal>
          <c:yVal>
            <c:numRef>
              <c:f>'MRP3-PREDIVEZ-VT'!#REF!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1530916"/>
        <c:axId val="38233925"/>
      </c:scatterChart>
      <c:valAx>
        <c:axId val="4153091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Cyclosporin A concentration (µM)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33925"/>
        <c:crosses val="autoZero"/>
        <c:crossBetween val="midCat"/>
        <c:dispUnits/>
      </c:valAx>
      <c:valAx>
        <c:axId val="38233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activity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30916"/>
        <c:crossesAt val="1E-07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Calibration curve</a:t>
            </a:r>
          </a:p>
        </c:rich>
      </c:tx>
      <c:layout>
        <c:manualLayout>
          <c:xMode val="factor"/>
          <c:yMode val="factor"/>
          <c:x val="-0.010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38"/>
          <c:w val="0.8885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'MRP3-PREDIVEZ-VT'!$B$109:$B$113</c:f>
              <c:numCache/>
            </c:numRef>
          </c:xVal>
          <c:yVal>
            <c:numRef>
              <c:f>'MRP3-PREDIVEZ-VT'!$C$109:$C$113</c:f>
              <c:numCache/>
            </c:numRef>
          </c:yVal>
          <c:smooth val="0"/>
        </c:ser>
        <c:axId val="8561006"/>
        <c:axId val="9940191"/>
      </c:scatterChart>
      <c:valAx>
        <c:axId val="856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pmol CDCF / well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0191"/>
        <c:crosses val="autoZero"/>
        <c:crossBetween val="midCat"/>
        <c:dispUnits/>
      </c:valAx>
      <c:valAx>
        <c:axId val="9940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6100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MRP3-mediated CDCF transport in the presence of 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18"/>
          <c:w val="0.896"/>
          <c:h val="0.79525"/>
        </c:manualLayout>
      </c:layout>
      <c:scatterChart>
        <c:scatterStyle val="smoothMarker"/>
        <c:varyColors val="0"/>
        <c:ser>
          <c:idx val="0"/>
          <c:order val="0"/>
          <c:tx>
            <c:v>inhibition test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'MRP3-PREDIVEZ-VT'!$I$131:$I$137</c:f>
                <c:numCach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'MRP3-PREDIVEZ-VT'!$I$131:$I$137</c:f>
                <c:numCach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'MRP3-PREDIVEZ-VT'!$F$20:$F$26</c:f>
              <c:numCache/>
            </c:numRef>
          </c:xVal>
          <c:yVal>
            <c:numRef>
              <c:f>'MRP3-PREDIVEZ-VT'!$H$131:$H$137</c:f>
              <c:numCache/>
            </c:numRef>
          </c:yVal>
          <c:smooth val="1"/>
        </c:ser>
        <c:axId val="22352856"/>
        <c:axId val="66957977"/>
      </c:scatterChart>
      <c:valAx>
        <c:axId val="2235285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57977"/>
        <c:crosses val="autoZero"/>
        <c:crossBetween val="midCat"/>
        <c:dispUnits/>
      </c:valAx>
      <c:valAx>
        <c:axId val="66957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ATP dependent transport (pmol/mg protein/min)</a:t>
                </a:r>
              </a:p>
            </c:rich>
          </c:tx>
          <c:layout>
            <c:manualLayout>
              <c:xMode val="factor"/>
              <c:yMode val="factor"/>
              <c:x val="-0.02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2856"/>
        <c:crossesAt val="0.00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76</xdr:row>
      <xdr:rowOff>571500</xdr:rowOff>
    </xdr:from>
    <xdr:to>
      <xdr:col>11</xdr:col>
      <xdr:colOff>381000</xdr:colOff>
      <xdr:row>102</xdr:row>
      <xdr:rowOff>38100</xdr:rowOff>
    </xdr:to>
    <xdr:graphicFrame>
      <xdr:nvGraphicFramePr>
        <xdr:cNvPr id="1" name="Chart 80"/>
        <xdr:cNvGraphicFramePr/>
      </xdr:nvGraphicFramePr>
      <xdr:xfrm>
        <a:off x="981075" y="15573375"/>
        <a:ext cx="72294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167</xdr:row>
      <xdr:rowOff>0</xdr:rowOff>
    </xdr:from>
    <xdr:to>
      <xdr:col>10</xdr:col>
      <xdr:colOff>581025</xdr:colOff>
      <xdr:row>167</xdr:row>
      <xdr:rowOff>0</xdr:rowOff>
    </xdr:to>
    <xdr:graphicFrame>
      <xdr:nvGraphicFramePr>
        <xdr:cNvPr id="2" name="Chart 51"/>
        <xdr:cNvGraphicFramePr/>
      </xdr:nvGraphicFramePr>
      <xdr:xfrm>
        <a:off x="19050" y="34680525"/>
        <a:ext cx="7781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167</xdr:row>
      <xdr:rowOff>0</xdr:rowOff>
    </xdr:from>
    <xdr:to>
      <xdr:col>10</xdr:col>
      <xdr:colOff>590550</xdr:colOff>
      <xdr:row>167</xdr:row>
      <xdr:rowOff>0</xdr:rowOff>
    </xdr:to>
    <xdr:graphicFrame>
      <xdr:nvGraphicFramePr>
        <xdr:cNvPr id="3" name="Chart 52"/>
        <xdr:cNvGraphicFramePr/>
      </xdr:nvGraphicFramePr>
      <xdr:xfrm>
        <a:off x="28575" y="34680525"/>
        <a:ext cx="7781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266700</xdr:colOff>
      <xdr:row>106</xdr:row>
      <xdr:rowOff>238125</xdr:rowOff>
    </xdr:from>
    <xdr:to>
      <xdr:col>11</xdr:col>
      <xdr:colOff>285750</xdr:colOff>
      <xdr:row>124</xdr:row>
      <xdr:rowOff>104775</xdr:rowOff>
    </xdr:to>
    <xdr:graphicFrame>
      <xdr:nvGraphicFramePr>
        <xdr:cNvPr id="4" name="Chart 81"/>
        <xdr:cNvGraphicFramePr/>
      </xdr:nvGraphicFramePr>
      <xdr:xfrm>
        <a:off x="4381500" y="22498050"/>
        <a:ext cx="3733800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1228725</xdr:colOff>
      <xdr:row>139</xdr:row>
      <xdr:rowOff>19050</xdr:rowOff>
    </xdr:from>
    <xdr:to>
      <xdr:col>10</xdr:col>
      <xdr:colOff>581025</xdr:colOff>
      <xdr:row>162</xdr:row>
      <xdr:rowOff>133350</xdr:rowOff>
    </xdr:to>
    <xdr:graphicFrame>
      <xdr:nvGraphicFramePr>
        <xdr:cNvPr id="5" name="Chart 85"/>
        <xdr:cNvGraphicFramePr/>
      </xdr:nvGraphicFramePr>
      <xdr:xfrm>
        <a:off x="1228725" y="29641800"/>
        <a:ext cx="6572250" cy="4362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428625</xdr:colOff>
      <xdr:row>99</xdr:row>
      <xdr:rowOff>95250</xdr:rowOff>
    </xdr:from>
    <xdr:to>
      <xdr:col>5</xdr:col>
      <xdr:colOff>238125</xdr:colOff>
      <xdr:row>101</xdr:row>
      <xdr:rowOff>57150</xdr:rowOff>
    </xdr:to>
    <xdr:sp macro="[0]!TextBox87_Click" textlink="'MRP3-PREDIVEZ-VT'!$G$4">
      <xdr:nvSpPr>
        <xdr:cNvPr id="6" name="Text Box 87"/>
        <xdr:cNvSpPr txBox="1">
          <a:spLocks noChangeArrowheads="1"/>
        </xdr:cNvSpPr>
      </xdr:nvSpPr>
      <xdr:spPr>
        <a:xfrm>
          <a:off x="2628900" y="19907250"/>
          <a:ext cx="17240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fld id="{ba3c0260-5762-40e9-9386-3fa72251f032}" type="TxLink"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/>
  </xdr:twoCellAnchor>
  <xdr:twoCellAnchor>
    <xdr:from>
      <xdr:col>2</xdr:col>
      <xdr:colOff>561975</xdr:colOff>
      <xdr:row>160</xdr:row>
      <xdr:rowOff>47625</xdr:rowOff>
    </xdr:from>
    <xdr:to>
      <xdr:col>5</xdr:col>
      <xdr:colOff>152400</xdr:colOff>
      <xdr:row>161</xdr:row>
      <xdr:rowOff>152400</xdr:rowOff>
    </xdr:to>
    <xdr:sp textlink="'MRP3-PREDIVEZ-VT'!$G$4">
      <xdr:nvSpPr>
        <xdr:cNvPr id="7" name="Text Box 88"/>
        <xdr:cNvSpPr txBox="1">
          <a:spLocks noChangeArrowheads="1"/>
        </xdr:cNvSpPr>
      </xdr:nvSpPr>
      <xdr:spPr>
        <a:xfrm>
          <a:off x="2762250" y="33594675"/>
          <a:ext cx="15049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fld id="{ab2886ca-39b0-4edf-a1ff-a2b70e2c02c6}" type="TxLink"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/>
  </xdr:twoCellAnchor>
  <xdr:twoCellAnchor>
    <xdr:from>
      <xdr:col>4</xdr:col>
      <xdr:colOff>381000</xdr:colOff>
      <xdr:row>76</xdr:row>
      <xdr:rowOff>942975</xdr:rowOff>
    </xdr:from>
    <xdr:to>
      <xdr:col>7</xdr:col>
      <xdr:colOff>190500</xdr:colOff>
      <xdr:row>77</xdr:row>
      <xdr:rowOff>76200</xdr:rowOff>
    </xdr:to>
    <xdr:sp macro="[0]!TextBox87_Click" textlink="'MRP3-PREDIVEZ-VT'!$G$4">
      <xdr:nvSpPr>
        <xdr:cNvPr id="8" name="Text Box 98"/>
        <xdr:cNvSpPr txBox="1">
          <a:spLocks noChangeArrowheads="1"/>
        </xdr:cNvSpPr>
      </xdr:nvSpPr>
      <xdr:spPr>
        <a:xfrm>
          <a:off x="3857625" y="15944850"/>
          <a:ext cx="17049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fld id="{68d7d047-935e-491e-9a1b-96af3e0e2674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/>
  </xdr:twoCellAnchor>
  <xdr:twoCellAnchor>
    <xdr:from>
      <xdr:col>3</xdr:col>
      <xdr:colOff>85725</xdr:colOff>
      <xdr:row>140</xdr:row>
      <xdr:rowOff>133350</xdr:rowOff>
    </xdr:from>
    <xdr:to>
      <xdr:col>8</xdr:col>
      <xdr:colOff>133350</xdr:colOff>
      <xdr:row>141</xdr:row>
      <xdr:rowOff>314325</xdr:rowOff>
    </xdr:to>
    <xdr:sp textlink="'MRP3-PREDIVEZ-VT'!$G$4">
      <xdr:nvSpPr>
        <xdr:cNvPr id="9" name="Text Box 99"/>
        <xdr:cNvSpPr txBox="1">
          <a:spLocks noChangeArrowheads="1"/>
        </xdr:cNvSpPr>
      </xdr:nvSpPr>
      <xdr:spPr>
        <a:xfrm>
          <a:off x="2924175" y="29918025"/>
          <a:ext cx="32004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fld id="{c42dce19-5bd6-40d0-ab2a-5546b33970a9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5"/>
  <sheetViews>
    <sheetView tabSelected="1" view="pageBreakPreview" zoomScaleNormal="85" zoomScaleSheetLayoutView="100" zoomScalePageLayoutView="0" workbookViewId="0" topLeftCell="A1">
      <selection activeCell="B27" sqref="B27:C27"/>
    </sheetView>
  </sheetViews>
  <sheetFormatPr defaultColWidth="9.140625" defaultRowHeight="12.75"/>
  <cols>
    <col min="1" max="1" width="23.421875" style="2" customWidth="1"/>
    <col min="2" max="5" width="9.57421875" style="2" customWidth="1"/>
    <col min="6" max="6" width="9.57421875" style="2" bestFit="1" customWidth="1"/>
    <col min="7" max="9" width="9.28125" style="2" bestFit="1" customWidth="1"/>
    <col min="10" max="11" width="9.140625" style="2" customWidth="1"/>
    <col min="12" max="12" width="8.8515625" style="2" customWidth="1"/>
    <col min="13" max="17" width="9.140625" style="2" customWidth="1"/>
    <col min="18" max="18" width="8.00390625" style="2" customWidth="1"/>
    <col min="19" max="16384" width="9.140625" style="2" customWidth="1"/>
  </cols>
  <sheetData>
    <row r="1" spans="1:18" ht="18">
      <c r="A1" s="248" t="s">
        <v>56</v>
      </c>
      <c r="B1" s="248"/>
      <c r="C1" s="248"/>
      <c r="D1" s="248"/>
      <c r="E1" s="248"/>
      <c r="F1" s="248"/>
      <c r="G1" s="248"/>
      <c r="H1" s="248"/>
      <c r="I1" s="249"/>
      <c r="J1" s="250">
        <f>G4</f>
        <v>0</v>
      </c>
      <c r="K1" s="251"/>
      <c r="L1" s="251"/>
      <c r="M1" s="251"/>
      <c r="N1" s="251"/>
      <c r="O1" s="251"/>
      <c r="P1" s="251"/>
      <c r="Q1" s="251"/>
      <c r="R1" s="251"/>
    </row>
    <row r="2" ht="21" customHeight="1"/>
    <row r="3" spans="1:9" ht="21" customHeight="1">
      <c r="A3" s="87"/>
      <c r="B3" s="88"/>
      <c r="C3" s="88"/>
      <c r="D3" s="88"/>
      <c r="E3" s="88"/>
      <c r="F3" s="88"/>
      <c r="G3" s="88"/>
      <c r="H3" s="88"/>
      <c r="I3" s="88"/>
    </row>
    <row r="4" spans="1:14" ht="15.75" customHeight="1">
      <c r="A4" s="1" t="s">
        <v>15</v>
      </c>
      <c r="B4" s="188"/>
      <c r="C4" s="252"/>
      <c r="D4" s="189"/>
      <c r="E4" s="192" t="s">
        <v>41</v>
      </c>
      <c r="F4" s="193"/>
      <c r="G4" s="188"/>
      <c r="H4" s="189"/>
      <c r="I4" s="3"/>
      <c r="J4" s="159"/>
      <c r="K4" s="159"/>
      <c r="L4" s="159"/>
      <c r="M4" s="159"/>
      <c r="N4" s="159"/>
    </row>
    <row r="5" spans="1:14" ht="15.75">
      <c r="A5" s="1" t="s">
        <v>14</v>
      </c>
      <c r="B5" s="4"/>
      <c r="C5" s="190"/>
      <c r="D5" s="189"/>
      <c r="E5" s="192" t="s">
        <v>42</v>
      </c>
      <c r="F5" s="193"/>
      <c r="G5" s="257"/>
      <c r="H5" s="258"/>
      <c r="J5" s="159"/>
      <c r="K5" s="160"/>
      <c r="L5" s="160"/>
      <c r="M5" s="161"/>
      <c r="N5" s="159"/>
    </row>
    <row r="6" spans="1:14" ht="15.75">
      <c r="A6" s="1" t="s">
        <v>16</v>
      </c>
      <c r="C6" s="188"/>
      <c r="D6" s="189"/>
      <c r="E6" s="192" t="s">
        <v>43</v>
      </c>
      <c r="F6" s="193"/>
      <c r="G6" s="257"/>
      <c r="H6" s="258"/>
      <c r="J6" s="159"/>
      <c r="K6" s="162"/>
      <c r="L6" s="162"/>
      <c r="M6" s="161"/>
      <c r="N6" s="159"/>
    </row>
    <row r="7" spans="1:14" ht="15.75">
      <c r="A7" s="1" t="s">
        <v>39</v>
      </c>
      <c r="C7" s="188"/>
      <c r="D7" s="189"/>
      <c r="E7" s="192" t="s">
        <v>44</v>
      </c>
      <c r="F7" s="193"/>
      <c r="G7" s="257"/>
      <c r="H7" s="258"/>
      <c r="J7" s="159"/>
      <c r="K7" s="162"/>
      <c r="L7" s="162"/>
      <c r="M7" s="161"/>
      <c r="N7" s="159"/>
    </row>
    <row r="8" spans="1:14" ht="15.75">
      <c r="A8" s="1" t="s">
        <v>50</v>
      </c>
      <c r="C8" s="190"/>
      <c r="D8" s="191"/>
      <c r="E8" s="192" t="s">
        <v>45</v>
      </c>
      <c r="F8" s="220"/>
      <c r="G8" s="238"/>
      <c r="H8" s="238"/>
      <c r="J8" s="159"/>
      <c r="K8" s="162"/>
      <c r="L8" s="162"/>
      <c r="M8" s="161"/>
      <c r="N8" s="159"/>
    </row>
    <row r="9" spans="1:14" ht="15.75">
      <c r="A9" s="1" t="s">
        <v>19</v>
      </c>
      <c r="C9" s="188"/>
      <c r="D9" s="189"/>
      <c r="J9" s="159"/>
      <c r="K9" s="159"/>
      <c r="L9" s="159"/>
      <c r="M9" s="159"/>
      <c r="N9" s="159"/>
    </row>
    <row r="10" spans="1:14" ht="15.75">
      <c r="A10" s="1" t="s">
        <v>10</v>
      </c>
      <c r="C10" s="188"/>
      <c r="D10" s="189"/>
      <c r="I10" s="159"/>
      <c r="J10" s="159"/>
      <c r="K10" s="159"/>
      <c r="L10" s="159"/>
      <c r="M10" s="159"/>
      <c r="N10" s="159"/>
    </row>
    <row r="11" spans="1:14" ht="15.75" customHeight="1">
      <c r="A11" s="5"/>
      <c r="B11" s="6"/>
      <c r="C11" s="6"/>
      <c r="D11" s="6"/>
      <c r="E11" s="6"/>
      <c r="I11" s="176"/>
      <c r="J11" s="176"/>
      <c r="K11" s="176"/>
      <c r="L11" s="176"/>
      <c r="M11" s="176"/>
      <c r="N11" s="176"/>
    </row>
    <row r="12" spans="1:14" ht="18" customHeight="1">
      <c r="A12" s="8" t="s">
        <v>18</v>
      </c>
      <c r="I12" s="159"/>
      <c r="J12" s="159"/>
      <c r="K12" s="159"/>
      <c r="L12" s="159"/>
      <c r="M12" s="159"/>
      <c r="N12" s="159"/>
    </row>
    <row r="13" ht="12.75">
      <c r="A13" s="9" t="s">
        <v>46</v>
      </c>
    </row>
    <row r="14" spans="2:14" ht="12.7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2.75">
      <c r="A15" s="1" t="s">
        <v>51</v>
      </c>
      <c r="B15" s="10"/>
      <c r="C15" s="10"/>
      <c r="D15" s="10"/>
      <c r="E15" s="10"/>
      <c r="F15" s="10"/>
      <c r="G15" s="10"/>
      <c r="H15" s="10"/>
      <c r="I15" s="10"/>
      <c r="J15" s="11"/>
      <c r="K15" s="10"/>
      <c r="L15" s="10"/>
      <c r="M15" s="10"/>
      <c r="N15" s="10"/>
    </row>
    <row r="16" spans="1:14" ht="12.75">
      <c r="A16" s="1"/>
      <c r="B16" s="10"/>
      <c r="C16" s="10"/>
      <c r="D16" s="10"/>
      <c r="E16" s="10"/>
      <c r="F16" s="10"/>
      <c r="G16" s="10"/>
      <c r="H16" s="10"/>
      <c r="I16" s="10"/>
      <c r="J16" s="10"/>
      <c r="M16" s="10"/>
      <c r="N16" s="10"/>
    </row>
    <row r="17" spans="1:14" ht="13.5" thickBo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s="13" customFormat="1" ht="42.75" customHeight="1" thickBot="1">
      <c r="A18" s="83" t="s">
        <v>20</v>
      </c>
      <c r="B18" s="198" t="s">
        <v>23</v>
      </c>
      <c r="C18" s="199"/>
      <c r="D18" s="199"/>
      <c r="E18" s="200"/>
      <c r="F18" s="222" t="s">
        <v>47</v>
      </c>
      <c r="G18" s="223"/>
      <c r="H18" s="201" t="s">
        <v>48</v>
      </c>
      <c r="I18" s="200"/>
      <c r="J18" s="197"/>
      <c r="K18" s="197"/>
      <c r="L18" s="197"/>
      <c r="M18" s="197"/>
      <c r="N18" s="12"/>
    </row>
    <row r="19" spans="1:14" s="18" customFormat="1" ht="13.5" customHeight="1">
      <c r="A19" s="84"/>
      <c r="B19" s="85">
        <v>1</v>
      </c>
      <c r="C19" s="14">
        <v>2</v>
      </c>
      <c r="D19" s="14">
        <v>3</v>
      </c>
      <c r="E19" s="15">
        <v>4</v>
      </c>
      <c r="F19" s="85">
        <v>5</v>
      </c>
      <c r="G19" s="14">
        <v>6</v>
      </c>
      <c r="H19" s="14">
        <v>7</v>
      </c>
      <c r="I19" s="15">
        <v>8</v>
      </c>
      <c r="J19" s="95"/>
      <c r="K19" s="95"/>
      <c r="L19" s="16"/>
      <c r="M19" s="16"/>
      <c r="N19" s="17"/>
    </row>
    <row r="20" spans="1:14" s="13" customFormat="1" ht="15" customHeight="1">
      <c r="A20" s="82" t="s">
        <v>0</v>
      </c>
      <c r="B20" s="202" t="s">
        <v>35</v>
      </c>
      <c r="C20" s="203"/>
      <c r="D20" s="203"/>
      <c r="E20" s="204"/>
      <c r="F20" s="101" t="e">
        <f>$G$5/$G$8*1000</f>
        <v>#DIV/0!</v>
      </c>
      <c r="G20" s="98" t="e">
        <f>F20</f>
        <v>#DIV/0!</v>
      </c>
      <c r="H20" s="89" t="e">
        <f>F20</f>
        <v>#DIV/0!</v>
      </c>
      <c r="I20" s="102" t="e">
        <f>H20</f>
        <v>#DIV/0!</v>
      </c>
      <c r="J20" s="100"/>
      <c r="K20" s="96"/>
      <c r="L20" s="97"/>
      <c r="M20" s="97"/>
      <c r="N20" s="12"/>
    </row>
    <row r="21" spans="1:14" s="13" customFormat="1" ht="13.5" customHeight="1">
      <c r="A21" s="82" t="s">
        <v>1</v>
      </c>
      <c r="B21" s="202" t="s">
        <v>36</v>
      </c>
      <c r="C21" s="203"/>
      <c r="D21" s="203"/>
      <c r="E21" s="204"/>
      <c r="F21" s="101" t="e">
        <f aca="true" t="shared" si="0" ref="F21:I26">F20/$G$6</f>
        <v>#DIV/0!</v>
      </c>
      <c r="G21" s="101" t="e">
        <f t="shared" si="0"/>
        <v>#DIV/0!</v>
      </c>
      <c r="H21" s="89" t="e">
        <f t="shared" si="0"/>
        <v>#DIV/0!</v>
      </c>
      <c r="I21" s="89" t="e">
        <f t="shared" si="0"/>
        <v>#DIV/0!</v>
      </c>
      <c r="J21" s="100"/>
      <c r="K21" s="96"/>
      <c r="L21" s="97"/>
      <c r="M21" s="97"/>
      <c r="N21" s="12"/>
    </row>
    <row r="22" spans="1:14" s="13" customFormat="1" ht="13.5" customHeight="1">
      <c r="A22" s="82" t="s">
        <v>2</v>
      </c>
      <c r="B22" s="202" t="s">
        <v>37</v>
      </c>
      <c r="C22" s="203"/>
      <c r="D22" s="203"/>
      <c r="E22" s="204"/>
      <c r="F22" s="101" t="e">
        <f t="shared" si="0"/>
        <v>#DIV/0!</v>
      </c>
      <c r="G22" s="101" t="e">
        <f t="shared" si="0"/>
        <v>#DIV/0!</v>
      </c>
      <c r="H22" s="89" t="e">
        <f t="shared" si="0"/>
        <v>#DIV/0!</v>
      </c>
      <c r="I22" s="89" t="e">
        <f t="shared" si="0"/>
        <v>#DIV/0!</v>
      </c>
      <c r="J22" s="100"/>
      <c r="K22" s="96"/>
      <c r="L22" s="97"/>
      <c r="M22" s="97"/>
      <c r="N22" s="12"/>
    </row>
    <row r="23" spans="1:14" s="13" customFormat="1" ht="13.5" customHeight="1">
      <c r="A23" s="82" t="s">
        <v>3</v>
      </c>
      <c r="B23" s="202" t="s">
        <v>38</v>
      </c>
      <c r="C23" s="203"/>
      <c r="D23" s="203"/>
      <c r="E23" s="204"/>
      <c r="F23" s="101" t="e">
        <f t="shared" si="0"/>
        <v>#DIV/0!</v>
      </c>
      <c r="G23" s="101" t="e">
        <f t="shared" si="0"/>
        <v>#DIV/0!</v>
      </c>
      <c r="H23" s="89" t="e">
        <f t="shared" si="0"/>
        <v>#DIV/0!</v>
      </c>
      <c r="I23" s="89" t="e">
        <f t="shared" si="0"/>
        <v>#DIV/0!</v>
      </c>
      <c r="J23" s="100"/>
      <c r="K23" s="96"/>
      <c r="L23" s="97"/>
      <c r="M23" s="97"/>
      <c r="N23" s="12"/>
    </row>
    <row r="24" spans="1:14" s="13" customFormat="1" ht="13.5" customHeight="1">
      <c r="A24" s="82" t="s">
        <v>4</v>
      </c>
      <c r="B24" s="202" t="s">
        <v>24</v>
      </c>
      <c r="C24" s="203"/>
      <c r="D24" s="203"/>
      <c r="E24" s="204"/>
      <c r="F24" s="101" t="e">
        <f t="shared" si="0"/>
        <v>#DIV/0!</v>
      </c>
      <c r="G24" s="101" t="e">
        <f t="shared" si="0"/>
        <v>#DIV/0!</v>
      </c>
      <c r="H24" s="89" t="e">
        <f t="shared" si="0"/>
        <v>#DIV/0!</v>
      </c>
      <c r="I24" s="89" t="e">
        <f t="shared" si="0"/>
        <v>#DIV/0!</v>
      </c>
      <c r="J24" s="100"/>
      <c r="K24" s="96"/>
      <c r="L24" s="97"/>
      <c r="M24" s="97"/>
      <c r="N24" s="12"/>
    </row>
    <row r="25" spans="1:14" s="13" customFormat="1" ht="13.5" customHeight="1">
      <c r="A25" s="82" t="s">
        <v>5</v>
      </c>
      <c r="B25" s="207">
        <f>$G$7</f>
        <v>0</v>
      </c>
      <c r="C25" s="208"/>
      <c r="D25" s="213">
        <f>G7</f>
        <v>0</v>
      </c>
      <c r="E25" s="214"/>
      <c r="F25" s="101" t="e">
        <f t="shared" si="0"/>
        <v>#DIV/0!</v>
      </c>
      <c r="G25" s="101" t="e">
        <f t="shared" si="0"/>
        <v>#DIV/0!</v>
      </c>
      <c r="H25" s="89" t="e">
        <f t="shared" si="0"/>
        <v>#DIV/0!</v>
      </c>
      <c r="I25" s="89" t="e">
        <f t="shared" si="0"/>
        <v>#DIV/0!</v>
      </c>
      <c r="J25" s="100"/>
      <c r="K25" s="96"/>
      <c r="L25" s="97"/>
      <c r="M25" s="97"/>
      <c r="N25" s="12"/>
    </row>
    <row r="26" spans="1:14" s="13" customFormat="1" ht="13.5" customHeight="1">
      <c r="A26" s="82" t="s">
        <v>6</v>
      </c>
      <c r="B26" s="209">
        <f>G7</f>
        <v>0</v>
      </c>
      <c r="C26" s="210"/>
      <c r="D26" s="213">
        <f>G7</f>
        <v>0</v>
      </c>
      <c r="E26" s="214"/>
      <c r="F26" s="101" t="e">
        <f t="shared" si="0"/>
        <v>#DIV/0!</v>
      </c>
      <c r="G26" s="101" t="e">
        <f t="shared" si="0"/>
        <v>#DIV/0!</v>
      </c>
      <c r="H26" s="89" t="e">
        <f t="shared" si="0"/>
        <v>#DIV/0!</v>
      </c>
      <c r="I26" s="89" t="e">
        <f t="shared" si="0"/>
        <v>#DIV/0!</v>
      </c>
      <c r="J26" s="100"/>
      <c r="K26" s="96"/>
      <c r="L26" s="97"/>
      <c r="M26" s="97"/>
      <c r="N26" s="12"/>
    </row>
    <row r="27" spans="1:14" s="13" customFormat="1" ht="14.25" customHeight="1" thickBot="1">
      <c r="A27" s="19" t="s">
        <v>7</v>
      </c>
      <c r="B27" s="211"/>
      <c r="C27" s="212"/>
      <c r="D27" s="212"/>
      <c r="E27" s="239"/>
      <c r="F27" s="103">
        <f>G7</f>
        <v>0</v>
      </c>
      <c r="G27" s="104">
        <f>G7</f>
        <v>0</v>
      </c>
      <c r="H27" s="99">
        <f>G7</f>
        <v>0</v>
      </c>
      <c r="I27" s="105">
        <f>G7</f>
        <v>0</v>
      </c>
      <c r="J27" s="100"/>
      <c r="K27" s="96"/>
      <c r="L27" s="97"/>
      <c r="M27" s="97"/>
      <c r="N27" s="12"/>
    </row>
    <row r="28" spans="1:14" ht="15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7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9.75" customHeight="1" thickBo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s="20" t="s">
        <v>22</v>
      </c>
      <c r="B31" s="147"/>
      <c r="C31" s="148"/>
      <c r="D31" s="148"/>
      <c r="E31" s="148"/>
      <c r="F31" s="148"/>
      <c r="G31" s="148"/>
      <c r="H31" s="148"/>
      <c r="I31" s="149"/>
      <c r="J31" s="152"/>
      <c r="K31" s="152"/>
      <c r="L31" s="152"/>
      <c r="M31" s="152"/>
      <c r="N31" s="10"/>
    </row>
    <row r="32" spans="1:14" ht="12.75">
      <c r="A32" s="21"/>
      <c r="B32" s="144"/>
      <c r="C32" s="86"/>
      <c r="D32" s="86"/>
      <c r="E32" s="86"/>
      <c r="F32" s="86"/>
      <c r="G32" s="86"/>
      <c r="H32" s="86"/>
      <c r="I32" s="150"/>
      <c r="J32" s="152"/>
      <c r="K32" s="152"/>
      <c r="L32" s="152"/>
      <c r="M32" s="152"/>
      <c r="N32" s="10"/>
    </row>
    <row r="33" spans="1:14" ht="12.75">
      <c r="A33" s="21"/>
      <c r="B33" s="144"/>
      <c r="C33" s="86"/>
      <c r="D33" s="86"/>
      <c r="E33" s="86"/>
      <c r="F33" s="86"/>
      <c r="G33" s="86"/>
      <c r="H33" s="86"/>
      <c r="I33" s="150"/>
      <c r="J33" s="152"/>
      <c r="K33" s="152"/>
      <c r="L33" s="152"/>
      <c r="M33" s="152"/>
      <c r="N33" s="10"/>
    </row>
    <row r="34" spans="1:14" ht="12.75">
      <c r="A34" s="10"/>
      <c r="B34" s="144"/>
      <c r="C34" s="86"/>
      <c r="D34" s="86"/>
      <c r="E34" s="86"/>
      <c r="F34" s="86"/>
      <c r="G34" s="86"/>
      <c r="H34" s="86"/>
      <c r="I34" s="150"/>
      <c r="J34" s="152"/>
      <c r="K34" s="152"/>
      <c r="L34" s="152"/>
      <c r="M34" s="152"/>
      <c r="N34" s="10"/>
    </row>
    <row r="35" spans="1:14" ht="12.75">
      <c r="A35" s="10"/>
      <c r="B35" s="144"/>
      <c r="C35" s="86"/>
      <c r="D35" s="86"/>
      <c r="E35" s="86"/>
      <c r="F35" s="86"/>
      <c r="G35" s="86"/>
      <c r="H35" s="86"/>
      <c r="I35" s="150"/>
      <c r="J35" s="152"/>
      <c r="K35" s="152"/>
      <c r="L35" s="152"/>
      <c r="M35" s="152"/>
      <c r="N35" s="10"/>
    </row>
    <row r="36" spans="1:14" ht="12.75">
      <c r="A36" s="10"/>
      <c r="B36" s="144"/>
      <c r="C36" s="86"/>
      <c r="D36" s="86"/>
      <c r="E36" s="86"/>
      <c r="F36" s="86"/>
      <c r="G36" s="86"/>
      <c r="H36" s="86"/>
      <c r="I36" s="150"/>
      <c r="J36" s="152"/>
      <c r="K36" s="152"/>
      <c r="L36" s="152"/>
      <c r="M36" s="152"/>
      <c r="N36" s="10"/>
    </row>
    <row r="37" spans="1:14" ht="12.75">
      <c r="A37" s="10"/>
      <c r="B37" s="144"/>
      <c r="C37" s="86"/>
      <c r="D37" s="86"/>
      <c r="E37" s="86"/>
      <c r="F37" s="86"/>
      <c r="G37" s="86"/>
      <c r="H37" s="86"/>
      <c r="I37" s="150"/>
      <c r="J37" s="152"/>
      <c r="K37" s="152"/>
      <c r="L37" s="152"/>
      <c r="M37" s="152"/>
      <c r="N37" s="10"/>
    </row>
    <row r="38" spans="1:19" ht="13.5" thickBot="1">
      <c r="A38" s="10"/>
      <c r="B38" s="145"/>
      <c r="C38" s="146"/>
      <c r="D38" s="146"/>
      <c r="E38" s="146"/>
      <c r="F38" s="146"/>
      <c r="G38" s="146"/>
      <c r="H38" s="146"/>
      <c r="I38" s="151"/>
      <c r="J38" s="152"/>
      <c r="K38" s="152"/>
      <c r="L38" s="152"/>
      <c r="M38" s="152"/>
      <c r="N38" s="10"/>
      <c r="O38" s="6"/>
      <c r="P38" s="6"/>
      <c r="Q38" s="6"/>
      <c r="R38" s="6"/>
      <c r="S38" s="6"/>
    </row>
    <row r="39" spans="14:19" ht="12" customHeight="1">
      <c r="N39" s="10"/>
      <c r="O39" s="6"/>
      <c r="P39" s="6"/>
      <c r="Q39" s="6"/>
      <c r="R39" s="6"/>
      <c r="S39" s="6"/>
    </row>
    <row r="40" spans="1:19" ht="12.75" customHeight="1">
      <c r="A40" s="6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7"/>
      <c r="M40" s="7"/>
      <c r="N40" s="10"/>
      <c r="O40" s="6"/>
      <c r="P40" s="6"/>
      <c r="Q40" s="6"/>
      <c r="R40" s="6"/>
      <c r="S40" s="6"/>
    </row>
    <row r="41" spans="1:19" ht="11.25" customHeight="1" thickBot="1">
      <c r="A41" s="23" t="s">
        <v>17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  <c r="N41" s="24"/>
      <c r="O41" s="6"/>
      <c r="P41" s="6"/>
      <c r="Q41" s="6"/>
      <c r="R41" s="6"/>
      <c r="S41" s="6"/>
    </row>
    <row r="42" spans="1:19" s="27" customFormat="1" ht="11.25">
      <c r="A42" s="106"/>
      <c r="B42" s="216" t="s">
        <v>23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6"/>
      <c r="N42" s="28"/>
      <c r="O42" s="29"/>
      <c r="P42" s="29"/>
      <c r="Q42" s="29"/>
      <c r="R42" s="29"/>
      <c r="S42" s="29"/>
    </row>
    <row r="43" spans="1:19" s="27" customFormat="1" ht="11.25" customHeight="1">
      <c r="A43" s="107"/>
      <c r="B43" s="216" t="s">
        <v>52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6"/>
      <c r="N43" s="28"/>
      <c r="O43" s="29"/>
      <c r="P43" s="29"/>
      <c r="Q43" s="29"/>
      <c r="R43" s="29"/>
      <c r="S43" s="29"/>
    </row>
    <row r="44" spans="1:19" s="27" customFormat="1" ht="11.25" customHeight="1">
      <c r="A44" s="81"/>
      <c r="B44" s="224" t="s">
        <v>53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6"/>
      <c r="N44" s="28"/>
      <c r="O44" s="29"/>
      <c r="P44" s="29"/>
      <c r="Q44" s="29"/>
      <c r="R44" s="29"/>
      <c r="S44" s="29"/>
    </row>
    <row r="45" spans="1:19" s="27" customFormat="1" ht="11.25" customHeight="1">
      <c r="A45" s="108"/>
      <c r="B45" s="216" t="s">
        <v>54</v>
      </c>
      <c r="C45" s="215"/>
      <c r="D45" s="215"/>
      <c r="E45" s="215"/>
      <c r="F45" s="215"/>
      <c r="G45" s="215"/>
      <c r="H45" s="215"/>
      <c r="I45" s="215"/>
      <c r="J45" s="215"/>
      <c r="K45" s="215"/>
      <c r="L45" s="26"/>
      <c r="N45" s="28"/>
      <c r="O45" s="29"/>
      <c r="P45" s="29"/>
      <c r="Q45" s="29"/>
      <c r="R45" s="29"/>
      <c r="S45" s="29"/>
    </row>
    <row r="46" spans="1:19" s="27" customFormat="1" ht="11.25" customHeight="1">
      <c r="A46" s="133"/>
      <c r="B46" s="224" t="s">
        <v>55</v>
      </c>
      <c r="C46" s="225"/>
      <c r="D46" s="225"/>
      <c r="E46" s="225"/>
      <c r="F46" s="225"/>
      <c r="G46" s="225"/>
      <c r="H46" s="225"/>
      <c r="I46" s="225"/>
      <c r="J46" s="225"/>
      <c r="K46" s="225"/>
      <c r="L46" s="26"/>
      <c r="N46" s="28"/>
      <c r="O46" s="29"/>
      <c r="P46" s="29"/>
      <c r="Q46" s="29"/>
      <c r="R46" s="29"/>
      <c r="S46" s="29"/>
    </row>
    <row r="47" spans="1:19" s="27" customFormat="1" ht="11.25" customHeight="1">
      <c r="A47" s="134"/>
      <c r="B47" s="215" t="s">
        <v>57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6"/>
      <c r="N47" s="28"/>
      <c r="O47" s="29"/>
      <c r="P47" s="29"/>
      <c r="Q47" s="29"/>
      <c r="R47" s="29"/>
      <c r="S47" s="29"/>
    </row>
    <row r="48" spans="1:19" s="27" customFormat="1" ht="11.25" customHeight="1" thickBot="1">
      <c r="A48" s="132"/>
      <c r="B48" s="215" t="s">
        <v>58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6"/>
      <c r="N48" s="28"/>
      <c r="O48" s="29"/>
      <c r="P48" s="29"/>
      <c r="Q48" s="29"/>
      <c r="R48" s="29"/>
      <c r="S48" s="29"/>
    </row>
    <row r="49" spans="1:19" s="27" customFormat="1" ht="11.25" customHeight="1">
      <c r="A49" s="109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6"/>
      <c r="N49" s="28"/>
      <c r="O49" s="29"/>
      <c r="P49" s="29"/>
      <c r="Q49" s="29"/>
      <c r="R49" s="29"/>
      <c r="S49" s="29"/>
    </row>
    <row r="50" spans="1:19" s="27" customFormat="1" ht="11.25">
      <c r="A50" s="109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6"/>
      <c r="N50" s="28"/>
      <c r="O50" s="29"/>
      <c r="P50" s="29"/>
      <c r="Q50" s="29"/>
      <c r="R50" s="29"/>
      <c r="S50" s="29"/>
    </row>
    <row r="51" spans="1:19" s="27" customFormat="1" ht="18">
      <c r="A51" s="231" t="s">
        <v>21</v>
      </c>
      <c r="B51" s="231"/>
      <c r="C51" s="231"/>
      <c r="D51" s="231"/>
      <c r="E51" s="231"/>
      <c r="F51" s="25"/>
      <c r="G51" s="25"/>
      <c r="H51" s="25"/>
      <c r="I51" s="25"/>
      <c r="J51" s="25"/>
      <c r="K51" s="25"/>
      <c r="L51" s="26"/>
      <c r="N51" s="28"/>
      <c r="O51" s="29"/>
      <c r="P51" s="29"/>
      <c r="Q51" s="29"/>
      <c r="R51" s="29"/>
      <c r="S51" s="29"/>
    </row>
    <row r="52" spans="1:19" s="27" customFormat="1" ht="18">
      <c r="A52" s="30"/>
      <c r="B52" s="30"/>
      <c r="C52" s="30"/>
      <c r="D52" s="30"/>
      <c r="E52" s="30"/>
      <c r="F52" s="25"/>
      <c r="G52" s="25"/>
      <c r="H52" s="25"/>
      <c r="I52" s="25"/>
      <c r="J52" s="25"/>
      <c r="K52" s="25"/>
      <c r="L52" s="26"/>
      <c r="N52" s="28"/>
      <c r="O52" s="29"/>
      <c r="P52" s="29"/>
      <c r="Q52" s="29"/>
      <c r="R52" s="29"/>
      <c r="S52" s="29"/>
    </row>
    <row r="53" spans="1:19" s="27" customFormat="1" ht="18">
      <c r="A53" s="30"/>
      <c r="B53" s="30"/>
      <c r="C53" s="30"/>
      <c r="D53" s="30"/>
      <c r="E53" s="30"/>
      <c r="F53" s="25"/>
      <c r="G53" s="25"/>
      <c r="H53" s="25"/>
      <c r="I53" s="25"/>
      <c r="J53" s="25"/>
      <c r="K53" s="25"/>
      <c r="L53" s="26"/>
      <c r="N53" s="28"/>
      <c r="O53" s="29"/>
      <c r="P53" s="29"/>
      <c r="Q53" s="29"/>
      <c r="R53" s="29"/>
      <c r="S53" s="29"/>
    </row>
    <row r="54" spans="1:19" s="27" customFormat="1" ht="18">
      <c r="A54" s="30"/>
      <c r="B54" s="30"/>
      <c r="C54" s="30"/>
      <c r="D54" s="30"/>
      <c r="E54" s="30"/>
      <c r="F54" s="25"/>
      <c r="G54" s="25"/>
      <c r="H54" s="25"/>
      <c r="I54" s="25"/>
      <c r="J54" s="25"/>
      <c r="K54" s="25"/>
      <c r="L54" s="26"/>
      <c r="N54" s="28"/>
      <c r="O54" s="29"/>
      <c r="P54" s="29"/>
      <c r="Q54" s="29"/>
      <c r="R54" s="29"/>
      <c r="S54" s="29"/>
    </row>
    <row r="55" spans="1:19" s="27" customFormat="1" ht="18.75" thickBot="1">
      <c r="A55" s="31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N55" s="28"/>
      <c r="O55" s="29"/>
      <c r="P55" s="29"/>
      <c r="Q55" s="29"/>
      <c r="R55" s="29"/>
      <c r="S55" s="29"/>
    </row>
    <row r="56" spans="1:19" s="27" customFormat="1" ht="40.5" customHeight="1" thickBot="1">
      <c r="A56" s="32" t="s">
        <v>26</v>
      </c>
      <c r="B56" s="195" t="s">
        <v>47</v>
      </c>
      <c r="C56" s="196"/>
      <c r="D56" s="255" t="s">
        <v>48</v>
      </c>
      <c r="E56" s="256"/>
      <c r="F56" s="222" t="s">
        <v>47</v>
      </c>
      <c r="G56" s="226"/>
      <c r="H56" s="232" t="s">
        <v>48</v>
      </c>
      <c r="I56" s="226"/>
      <c r="J56" s="240"/>
      <c r="K56" s="241"/>
      <c r="L56" s="26"/>
      <c r="N56" s="28"/>
      <c r="O56" s="29"/>
      <c r="P56" s="29"/>
      <c r="Q56" s="29"/>
      <c r="R56" s="29"/>
      <c r="S56" s="29"/>
    </row>
    <row r="57" spans="1:19" ht="13.5" customHeight="1" thickBot="1">
      <c r="A57" s="112" t="s">
        <v>25</v>
      </c>
      <c r="B57" s="43" t="s">
        <v>8</v>
      </c>
      <c r="C57" s="44" t="s">
        <v>9</v>
      </c>
      <c r="D57" s="45" t="s">
        <v>8</v>
      </c>
      <c r="E57" s="44" t="s">
        <v>9</v>
      </c>
      <c r="F57" s="34" t="s">
        <v>8</v>
      </c>
      <c r="G57" s="35" t="s">
        <v>9</v>
      </c>
      <c r="H57" s="36" t="s">
        <v>8</v>
      </c>
      <c r="I57" s="35" t="s">
        <v>9</v>
      </c>
      <c r="J57" s="110"/>
      <c r="K57" s="110"/>
      <c r="L57" s="10"/>
      <c r="M57" s="10"/>
      <c r="N57" s="24"/>
      <c r="O57" s="6"/>
      <c r="P57" s="6"/>
      <c r="Q57" s="6"/>
      <c r="R57" s="6"/>
      <c r="S57" s="6"/>
    </row>
    <row r="58" spans="1:19" ht="13.5" thickBot="1">
      <c r="A58" s="153">
        <f>G7</f>
        <v>0</v>
      </c>
      <c r="B58" s="155" t="e">
        <f>AVERAGE(B36:C36)</f>
        <v>#DIV/0!</v>
      </c>
      <c r="C58" s="184" t="e">
        <f>STDEV(B36:C36)</f>
        <v>#DIV/0!</v>
      </c>
      <c r="D58" s="185" t="e">
        <f>AVERAGE(D36:E36)</f>
        <v>#DIV/0!</v>
      </c>
      <c r="E58" s="186" t="e">
        <f>STDEV(D36:E36)</f>
        <v>#DIV/0!</v>
      </c>
      <c r="F58" s="163" t="e">
        <f aca="true" t="shared" si="1" ref="F58:F65">AVERAGE(F31:G31)</f>
        <v>#DIV/0!</v>
      </c>
      <c r="G58" s="164" t="e">
        <f aca="true" t="shared" si="2" ref="G58:G65">STDEV(F31:G31)</f>
        <v>#DIV/0!</v>
      </c>
      <c r="H58" s="165" t="e">
        <f aca="true" t="shared" si="3" ref="H58:H65">AVERAGE(H31:I31)</f>
        <v>#DIV/0!</v>
      </c>
      <c r="I58" s="166" t="e">
        <f aca="true" t="shared" si="4" ref="I58:I65">STDEV(H31:I31)</f>
        <v>#DIV/0!</v>
      </c>
      <c r="J58" s="24"/>
      <c r="K58" s="24"/>
      <c r="L58" s="10"/>
      <c r="M58" s="10"/>
      <c r="N58" s="24"/>
      <c r="O58" s="6"/>
      <c r="P58" s="6"/>
      <c r="Q58" s="6"/>
      <c r="R58" s="6"/>
      <c r="S58" s="6"/>
    </row>
    <row r="59" spans="1:19" ht="12.75">
      <c r="A59" s="177"/>
      <c r="B59" s="178"/>
      <c r="C59" s="178"/>
      <c r="D59" s="178"/>
      <c r="E59" s="178"/>
      <c r="F59" s="167" t="e">
        <f t="shared" si="1"/>
        <v>#DIV/0!</v>
      </c>
      <c r="G59" s="168" t="e">
        <f t="shared" si="2"/>
        <v>#DIV/0!</v>
      </c>
      <c r="H59" s="169" t="e">
        <f t="shared" si="3"/>
        <v>#DIV/0!</v>
      </c>
      <c r="I59" s="170" t="e">
        <f t="shared" si="4"/>
        <v>#DIV/0!</v>
      </c>
      <c r="J59" s="24"/>
      <c r="K59" s="24"/>
      <c r="L59" s="10"/>
      <c r="M59" s="10"/>
      <c r="N59" s="24"/>
      <c r="O59" s="6"/>
      <c r="P59" s="6"/>
      <c r="Q59" s="6"/>
      <c r="R59" s="6"/>
      <c r="S59" s="6"/>
    </row>
    <row r="60" spans="1:19" ht="12.75">
      <c r="A60" s="177"/>
      <c r="B60" s="178"/>
      <c r="C60" s="178"/>
      <c r="D60" s="178"/>
      <c r="E60" s="178"/>
      <c r="F60" s="167" t="e">
        <f t="shared" si="1"/>
        <v>#DIV/0!</v>
      </c>
      <c r="G60" s="168" t="e">
        <f t="shared" si="2"/>
        <v>#DIV/0!</v>
      </c>
      <c r="H60" s="169" t="e">
        <f t="shared" si="3"/>
        <v>#DIV/0!</v>
      </c>
      <c r="I60" s="170" t="e">
        <f t="shared" si="4"/>
        <v>#DIV/0!</v>
      </c>
      <c r="J60" s="24"/>
      <c r="K60" s="24"/>
      <c r="L60" s="10"/>
      <c r="M60" s="10"/>
      <c r="N60" s="24"/>
      <c r="O60" s="6"/>
      <c r="P60" s="6"/>
      <c r="Q60" s="6"/>
      <c r="R60" s="6"/>
      <c r="S60" s="6"/>
    </row>
    <row r="61" spans="1:19" ht="12.75">
      <c r="A61" s="38"/>
      <c r="B61" s="80"/>
      <c r="C61" s="80"/>
      <c r="D61" s="80"/>
      <c r="E61" s="80"/>
      <c r="F61" s="167" t="e">
        <f t="shared" si="1"/>
        <v>#DIV/0!</v>
      </c>
      <c r="G61" s="168" t="e">
        <f t="shared" si="2"/>
        <v>#DIV/0!</v>
      </c>
      <c r="H61" s="169" t="e">
        <f t="shared" si="3"/>
        <v>#DIV/0!</v>
      </c>
      <c r="I61" s="170" t="e">
        <f t="shared" si="4"/>
        <v>#DIV/0!</v>
      </c>
      <c r="J61" s="24"/>
      <c r="K61" s="24"/>
      <c r="L61" s="10"/>
      <c r="M61" s="10"/>
      <c r="N61" s="24"/>
      <c r="O61" s="6"/>
      <c r="P61" s="6"/>
      <c r="Q61" s="6"/>
      <c r="R61" s="6"/>
      <c r="S61" s="6"/>
    </row>
    <row r="62" spans="1:19" ht="12.75">
      <c r="A62" s="38"/>
      <c r="B62" s="80"/>
      <c r="C62" s="80"/>
      <c r="D62" s="80"/>
      <c r="E62" s="80"/>
      <c r="F62" s="167" t="e">
        <f t="shared" si="1"/>
        <v>#DIV/0!</v>
      </c>
      <c r="G62" s="168" t="e">
        <f t="shared" si="2"/>
        <v>#DIV/0!</v>
      </c>
      <c r="H62" s="169" t="e">
        <f t="shared" si="3"/>
        <v>#DIV/0!</v>
      </c>
      <c r="I62" s="170" t="e">
        <f t="shared" si="4"/>
        <v>#DIV/0!</v>
      </c>
      <c r="J62" s="24"/>
      <c r="K62" s="24"/>
      <c r="L62" s="10"/>
      <c r="M62" s="10"/>
      <c r="N62" s="24"/>
      <c r="O62" s="6"/>
      <c r="P62" s="6"/>
      <c r="Q62" s="6"/>
      <c r="R62" s="6"/>
      <c r="S62" s="6"/>
    </row>
    <row r="63" spans="1:19" ht="12.75">
      <c r="A63" s="38"/>
      <c r="B63" s="80"/>
      <c r="C63" s="80"/>
      <c r="D63" s="80"/>
      <c r="E63" s="80"/>
      <c r="F63" s="167" t="e">
        <f t="shared" si="1"/>
        <v>#DIV/0!</v>
      </c>
      <c r="G63" s="168" t="e">
        <f t="shared" si="2"/>
        <v>#DIV/0!</v>
      </c>
      <c r="H63" s="169" t="e">
        <f t="shared" si="3"/>
        <v>#DIV/0!</v>
      </c>
      <c r="I63" s="170" t="e">
        <f t="shared" si="4"/>
        <v>#DIV/0!</v>
      </c>
      <c r="J63" s="24"/>
      <c r="K63" s="24"/>
      <c r="L63" s="10"/>
      <c r="M63" s="10"/>
      <c r="N63" s="24"/>
      <c r="O63" s="6"/>
      <c r="P63" s="6"/>
      <c r="Q63" s="6"/>
      <c r="R63" s="6"/>
      <c r="S63" s="6"/>
    </row>
    <row r="64" spans="1:19" ht="12.75">
      <c r="A64" s="38"/>
      <c r="B64" s="80"/>
      <c r="C64" s="80"/>
      <c r="D64" s="80"/>
      <c r="E64" s="80"/>
      <c r="F64" s="167" t="e">
        <f t="shared" si="1"/>
        <v>#DIV/0!</v>
      </c>
      <c r="G64" s="168" t="e">
        <f t="shared" si="2"/>
        <v>#DIV/0!</v>
      </c>
      <c r="H64" s="169" t="e">
        <f t="shared" si="3"/>
        <v>#DIV/0!</v>
      </c>
      <c r="I64" s="170" t="e">
        <f t="shared" si="4"/>
        <v>#DIV/0!</v>
      </c>
      <c r="J64" s="24"/>
      <c r="K64" s="24"/>
      <c r="L64" s="10"/>
      <c r="M64" s="10"/>
      <c r="N64" s="24"/>
      <c r="O64" s="6"/>
      <c r="P64" s="6"/>
      <c r="Q64" s="6"/>
      <c r="R64" s="6"/>
      <c r="S64" s="6"/>
    </row>
    <row r="65" spans="1:19" ht="13.5" thickBot="1">
      <c r="A65" s="38"/>
      <c r="B65" s="80"/>
      <c r="C65" s="80"/>
      <c r="D65" s="80"/>
      <c r="E65" s="80"/>
      <c r="F65" s="171" t="e">
        <f t="shared" si="1"/>
        <v>#DIV/0!</v>
      </c>
      <c r="G65" s="172" t="e">
        <f t="shared" si="2"/>
        <v>#DIV/0!</v>
      </c>
      <c r="H65" s="173" t="e">
        <f t="shared" si="3"/>
        <v>#DIV/0!</v>
      </c>
      <c r="I65" s="174" t="e">
        <f t="shared" si="4"/>
        <v>#DIV/0!</v>
      </c>
      <c r="J65" s="24"/>
      <c r="K65" s="24"/>
      <c r="L65" s="10"/>
      <c r="M65" s="10"/>
      <c r="N65" s="24"/>
      <c r="O65" s="6"/>
      <c r="P65" s="6"/>
      <c r="Q65" s="6"/>
      <c r="R65" s="6"/>
      <c r="S65" s="6"/>
    </row>
    <row r="66" spans="1:19" ht="51" customHeight="1" thickBot="1">
      <c r="A66" s="38"/>
      <c r="F66" s="10"/>
      <c r="G66" s="10"/>
      <c r="H66" s="10"/>
      <c r="I66" s="10"/>
      <c r="J66" s="10"/>
      <c r="K66" s="10"/>
      <c r="L66" s="10"/>
      <c r="M66" s="10"/>
      <c r="N66" s="24"/>
      <c r="O66" s="6"/>
      <c r="P66" s="6"/>
      <c r="Q66" s="6"/>
      <c r="R66" s="6"/>
      <c r="S66" s="6"/>
    </row>
    <row r="67" spans="1:19" ht="47.25" customHeight="1" thickBot="1">
      <c r="A67" s="42" t="s">
        <v>30</v>
      </c>
      <c r="B67" s="198" t="s">
        <v>49</v>
      </c>
      <c r="C67" s="200"/>
      <c r="D67" s="198" t="s">
        <v>48</v>
      </c>
      <c r="E67" s="200"/>
      <c r="F67" s="222" t="s">
        <v>47</v>
      </c>
      <c r="G67" s="226"/>
      <c r="H67" s="232" t="s">
        <v>48</v>
      </c>
      <c r="I67" s="226"/>
      <c r="J67" s="253" t="s">
        <v>29</v>
      </c>
      <c r="K67" s="254"/>
      <c r="L67" s="10"/>
      <c r="M67" s="10"/>
      <c r="N67" s="24"/>
      <c r="O67" s="6"/>
      <c r="P67" s="6"/>
      <c r="Q67" s="6"/>
      <c r="R67" s="6"/>
      <c r="S67" s="6"/>
    </row>
    <row r="68" spans="1:19" ht="13.5" thickBot="1">
      <c r="A68" s="112" t="s">
        <v>31</v>
      </c>
      <c r="B68" s="74" t="s">
        <v>8</v>
      </c>
      <c r="C68" s="139" t="s">
        <v>9</v>
      </c>
      <c r="D68" s="111"/>
      <c r="E68" s="111"/>
      <c r="F68" s="43" t="s">
        <v>8</v>
      </c>
      <c r="G68" s="44" t="s">
        <v>9</v>
      </c>
      <c r="H68" s="111"/>
      <c r="I68" s="111"/>
      <c r="J68" s="43" t="s">
        <v>8</v>
      </c>
      <c r="K68" s="44" t="s">
        <v>9</v>
      </c>
      <c r="L68" s="10"/>
      <c r="M68" s="10"/>
      <c r="N68" s="24"/>
      <c r="O68" s="6"/>
      <c r="P68" s="6"/>
      <c r="Q68" s="6"/>
      <c r="R68" s="6"/>
      <c r="S68" s="6"/>
    </row>
    <row r="69" spans="1:19" ht="13.5" thickBot="1">
      <c r="A69" s="154">
        <f>G7</f>
        <v>0</v>
      </c>
      <c r="B69" s="155" t="e">
        <f>(AVERAGE(B36:C36)-AVERAGE(D36:E36))/$F$76*100</f>
        <v>#DIV/0!</v>
      </c>
      <c r="C69" s="156" t="e">
        <f>(((STDEV(B36:C36)*STDEV(B36:C36))+(STDEV(D36:E36)*STDEV(D36:E36)))^0.5)/$F$76*100</f>
        <v>#DIV/0!</v>
      </c>
      <c r="D69" s="56"/>
      <c r="E69" s="56"/>
      <c r="F69" s="62" t="e">
        <f aca="true" t="shared" si="5" ref="F69:F76">F58-H58</f>
        <v>#DIV/0!</v>
      </c>
      <c r="G69" s="63" t="e">
        <f aca="true" t="shared" si="6" ref="G69:G76">(G58*G58+I58*I58)^0.5</f>
        <v>#DIV/0!</v>
      </c>
      <c r="H69" s="56"/>
      <c r="I69" s="56"/>
      <c r="J69" s="118" t="e">
        <f aca="true" t="shared" si="7" ref="J69:K71">F69/$F$76*100</f>
        <v>#DIV/0!</v>
      </c>
      <c r="K69" s="115" t="e">
        <f t="shared" si="7"/>
        <v>#DIV/0!</v>
      </c>
      <c r="L69" s="10"/>
      <c r="M69" s="10"/>
      <c r="N69" s="24"/>
      <c r="O69" s="6"/>
      <c r="P69" s="6"/>
      <c r="Q69" s="6"/>
      <c r="R69" s="6"/>
      <c r="S69" s="6"/>
    </row>
    <row r="70" spans="1:19" ht="12.75">
      <c r="A70" s="187"/>
      <c r="B70" s="178"/>
      <c r="C70" s="178"/>
      <c r="D70" s="56"/>
      <c r="E70" s="56"/>
      <c r="F70" s="50" t="e">
        <f t="shared" si="5"/>
        <v>#DIV/0!</v>
      </c>
      <c r="G70" s="51" t="e">
        <f t="shared" si="6"/>
        <v>#DIV/0!</v>
      </c>
      <c r="H70" s="56"/>
      <c r="I70" s="56"/>
      <c r="J70" s="119" t="e">
        <f t="shared" si="7"/>
        <v>#DIV/0!</v>
      </c>
      <c r="K70" s="116" t="e">
        <f t="shared" si="7"/>
        <v>#DIV/0!</v>
      </c>
      <c r="L70" s="10"/>
      <c r="M70" s="10"/>
      <c r="N70" s="24"/>
      <c r="O70" s="6"/>
      <c r="P70" s="6"/>
      <c r="Q70" s="6"/>
      <c r="R70" s="6"/>
      <c r="S70" s="6"/>
    </row>
    <row r="71" spans="1:19" ht="12.75">
      <c r="A71" s="179"/>
      <c r="B71" s="178"/>
      <c r="C71" s="178"/>
      <c r="D71" s="56"/>
      <c r="E71" s="56"/>
      <c r="F71" s="50" t="e">
        <f t="shared" si="5"/>
        <v>#DIV/0!</v>
      </c>
      <c r="G71" s="51" t="e">
        <f t="shared" si="6"/>
        <v>#DIV/0!</v>
      </c>
      <c r="H71" s="56"/>
      <c r="I71" s="56"/>
      <c r="J71" s="119" t="e">
        <f t="shared" si="7"/>
        <v>#DIV/0!</v>
      </c>
      <c r="K71" s="116" t="e">
        <f t="shared" si="7"/>
        <v>#DIV/0!</v>
      </c>
      <c r="L71" s="10"/>
      <c r="M71" s="10"/>
      <c r="N71" s="24"/>
      <c r="O71" s="6"/>
      <c r="P71" s="6"/>
      <c r="Q71" s="6"/>
      <c r="R71" s="6"/>
      <c r="S71" s="6"/>
    </row>
    <row r="72" spans="1:19" ht="12.75">
      <c r="A72" s="49"/>
      <c r="B72" s="56"/>
      <c r="C72" s="56"/>
      <c r="D72" s="56"/>
      <c r="E72" s="56"/>
      <c r="F72" s="50" t="e">
        <f t="shared" si="5"/>
        <v>#DIV/0!</v>
      </c>
      <c r="G72" s="51" t="e">
        <f t="shared" si="6"/>
        <v>#DIV/0!</v>
      </c>
      <c r="H72" s="56"/>
      <c r="I72" s="56"/>
      <c r="J72" s="119" t="e">
        <f aca="true" t="shared" si="8" ref="J72:K76">F72/$F$76*100</f>
        <v>#DIV/0!</v>
      </c>
      <c r="K72" s="116" t="e">
        <f t="shared" si="8"/>
        <v>#DIV/0!</v>
      </c>
      <c r="L72" s="10"/>
      <c r="M72" s="10"/>
      <c r="N72" s="24"/>
      <c r="O72" s="6"/>
      <c r="P72" s="6"/>
      <c r="Q72" s="6"/>
      <c r="R72" s="6"/>
      <c r="S72" s="6"/>
    </row>
    <row r="73" spans="1:19" ht="12.75">
      <c r="A73" s="49"/>
      <c r="B73" s="56"/>
      <c r="C73" s="56"/>
      <c r="D73" s="56"/>
      <c r="E73" s="56"/>
      <c r="F73" s="50" t="e">
        <f t="shared" si="5"/>
        <v>#DIV/0!</v>
      </c>
      <c r="G73" s="51" t="e">
        <f t="shared" si="6"/>
        <v>#DIV/0!</v>
      </c>
      <c r="H73" s="56"/>
      <c r="I73" s="56"/>
      <c r="J73" s="119" t="e">
        <f t="shared" si="8"/>
        <v>#DIV/0!</v>
      </c>
      <c r="K73" s="116" t="e">
        <f t="shared" si="8"/>
        <v>#DIV/0!</v>
      </c>
      <c r="L73" s="10"/>
      <c r="M73" s="10"/>
      <c r="N73" s="24"/>
      <c r="O73" s="6"/>
      <c r="P73" s="6"/>
      <c r="Q73" s="6"/>
      <c r="R73" s="6"/>
      <c r="S73" s="6"/>
    </row>
    <row r="74" spans="1:19" ht="12.75">
      <c r="A74" s="49"/>
      <c r="B74" s="56"/>
      <c r="C74" s="56"/>
      <c r="D74" s="56"/>
      <c r="E74" s="56"/>
      <c r="F74" s="50" t="e">
        <f t="shared" si="5"/>
        <v>#DIV/0!</v>
      </c>
      <c r="G74" s="51" t="e">
        <f t="shared" si="6"/>
        <v>#DIV/0!</v>
      </c>
      <c r="H74" s="56"/>
      <c r="I74" s="56"/>
      <c r="J74" s="119" t="e">
        <f t="shared" si="8"/>
        <v>#DIV/0!</v>
      </c>
      <c r="K74" s="116" t="e">
        <f t="shared" si="8"/>
        <v>#DIV/0!</v>
      </c>
      <c r="L74" s="10"/>
      <c r="M74" s="10"/>
      <c r="N74" s="24"/>
      <c r="O74" s="6"/>
      <c r="P74" s="6"/>
      <c r="Q74" s="6"/>
      <c r="R74" s="6"/>
      <c r="S74" s="6"/>
    </row>
    <row r="75" spans="1:19" ht="12.75">
      <c r="A75" s="55"/>
      <c r="B75" s="56"/>
      <c r="C75" s="56"/>
      <c r="D75" s="56"/>
      <c r="E75" s="56"/>
      <c r="F75" s="50" t="e">
        <f t="shared" si="5"/>
        <v>#DIV/0!</v>
      </c>
      <c r="G75" s="51" t="e">
        <f t="shared" si="6"/>
        <v>#DIV/0!</v>
      </c>
      <c r="H75" s="56"/>
      <c r="I75" s="56"/>
      <c r="J75" s="119" t="e">
        <f t="shared" si="8"/>
        <v>#DIV/0!</v>
      </c>
      <c r="K75" s="116" t="e">
        <f t="shared" si="8"/>
        <v>#DIV/0!</v>
      </c>
      <c r="L75" s="10"/>
      <c r="M75" s="10"/>
      <c r="N75" s="24"/>
      <c r="O75" s="6"/>
      <c r="P75" s="6"/>
      <c r="Q75" s="6"/>
      <c r="R75" s="6"/>
      <c r="S75" s="6"/>
    </row>
    <row r="76" spans="1:19" ht="13.5" thickBot="1">
      <c r="A76" s="55"/>
      <c r="B76" s="56"/>
      <c r="C76" s="56"/>
      <c r="D76" s="56"/>
      <c r="E76" s="56"/>
      <c r="F76" s="113" t="e">
        <f t="shared" si="5"/>
        <v>#DIV/0!</v>
      </c>
      <c r="G76" s="114" t="e">
        <f t="shared" si="6"/>
        <v>#DIV/0!</v>
      </c>
      <c r="H76" s="56"/>
      <c r="I76" s="56"/>
      <c r="J76" s="113" t="e">
        <f t="shared" si="8"/>
        <v>#DIV/0!</v>
      </c>
      <c r="K76" s="117" t="e">
        <f t="shared" si="8"/>
        <v>#DIV/0!</v>
      </c>
      <c r="L76" s="10"/>
      <c r="M76" s="10"/>
      <c r="N76" s="24"/>
      <c r="O76" s="6"/>
      <c r="P76" s="6"/>
      <c r="Q76" s="6"/>
      <c r="R76" s="6"/>
      <c r="S76" s="6"/>
    </row>
    <row r="77" spans="1:19" ht="90.75" customHeight="1">
      <c r="A77" s="38"/>
      <c r="B77" s="4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24"/>
      <c r="O77" s="6"/>
      <c r="P77" s="6"/>
      <c r="Q77" s="6"/>
      <c r="R77" s="6"/>
      <c r="S77" s="6"/>
    </row>
    <row r="78" spans="1:19" ht="12.75">
      <c r="A78" s="38"/>
      <c r="B78" s="4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24"/>
      <c r="O78" s="6"/>
      <c r="P78" s="6"/>
      <c r="Q78" s="6"/>
      <c r="R78" s="6"/>
      <c r="S78" s="6"/>
    </row>
    <row r="79" spans="1:19" ht="12.75">
      <c r="A79" s="38"/>
      <c r="B79" s="4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24"/>
      <c r="O79" s="6"/>
      <c r="P79" s="6"/>
      <c r="Q79" s="6"/>
      <c r="R79" s="6"/>
      <c r="S79" s="6"/>
    </row>
    <row r="80" spans="1:19" ht="12.75">
      <c r="A80" s="38"/>
      <c r="B80" s="4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24"/>
      <c r="O80" s="6"/>
      <c r="P80" s="6"/>
      <c r="Q80" s="6"/>
      <c r="R80" s="6"/>
      <c r="S80" s="6"/>
    </row>
    <row r="81" spans="1:19" ht="17.25" customHeight="1">
      <c r="A81" s="38"/>
      <c r="B81" s="4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24"/>
      <c r="O81" s="6"/>
      <c r="P81" s="6"/>
      <c r="Q81" s="6"/>
      <c r="R81" s="6"/>
      <c r="S81" s="6"/>
    </row>
    <row r="82" spans="12:19" ht="12.75" customHeight="1">
      <c r="L82" s="10"/>
      <c r="M82" s="10"/>
      <c r="N82" s="24"/>
      <c r="O82" s="6"/>
      <c r="P82" s="6"/>
      <c r="Q82" s="6"/>
      <c r="R82" s="6"/>
      <c r="S82" s="6"/>
    </row>
    <row r="83" spans="12:19" ht="12.75">
      <c r="L83" s="46"/>
      <c r="M83" s="46"/>
      <c r="N83" s="47"/>
      <c r="O83" s="48"/>
      <c r="P83" s="48"/>
      <c r="Q83" s="48"/>
      <c r="R83" s="48"/>
      <c r="S83" s="6"/>
    </row>
    <row r="84" spans="12:19" ht="12.75">
      <c r="L84" s="53"/>
      <c r="M84" s="54"/>
      <c r="N84" s="47"/>
      <c r="O84" s="48"/>
      <c r="P84" s="48"/>
      <c r="Q84" s="48"/>
      <c r="R84" s="48"/>
      <c r="S84" s="6"/>
    </row>
    <row r="85" spans="12:19" ht="12.75">
      <c r="L85" s="53"/>
      <c r="M85" s="54"/>
      <c r="N85" s="47"/>
      <c r="O85" s="48"/>
      <c r="P85" s="48"/>
      <c r="Q85" s="48"/>
      <c r="R85" s="48"/>
      <c r="S85" s="6"/>
    </row>
    <row r="86" spans="12:19" ht="12.75">
      <c r="L86" s="53"/>
      <c r="M86" s="54"/>
      <c r="N86" s="47"/>
      <c r="O86" s="48"/>
      <c r="P86" s="48"/>
      <c r="Q86" s="48"/>
      <c r="R86" s="48"/>
      <c r="S86" s="6"/>
    </row>
    <row r="87" spans="12:19" ht="12.75">
      <c r="L87" s="53"/>
      <c r="M87" s="54"/>
      <c r="N87" s="47"/>
      <c r="O87" s="48"/>
      <c r="P87" s="48"/>
      <c r="Q87" s="48"/>
      <c r="R87" s="48"/>
      <c r="S87" s="6"/>
    </row>
    <row r="88" spans="12:19" ht="12.75">
      <c r="L88" s="53"/>
      <c r="M88" s="54"/>
      <c r="N88" s="47"/>
      <c r="O88" s="48"/>
      <c r="P88" s="48"/>
      <c r="Q88" s="48"/>
      <c r="R88" s="48"/>
      <c r="S88" s="6"/>
    </row>
    <row r="89" spans="12:19" ht="12.75">
      <c r="L89" s="53"/>
      <c r="M89" s="54"/>
      <c r="N89" s="47"/>
      <c r="O89" s="48"/>
      <c r="P89" s="48"/>
      <c r="Q89" s="48"/>
      <c r="R89" s="48"/>
      <c r="S89" s="6"/>
    </row>
    <row r="90" spans="12:19" ht="12.75">
      <c r="L90" s="53"/>
      <c r="M90" s="54"/>
      <c r="N90" s="47"/>
      <c r="O90" s="48"/>
      <c r="P90" s="48"/>
      <c r="Q90" s="48"/>
      <c r="R90" s="48"/>
      <c r="S90" s="6"/>
    </row>
    <row r="91" spans="12:19" ht="12.75">
      <c r="L91" s="53"/>
      <c r="M91" s="54"/>
      <c r="N91" s="47"/>
      <c r="O91" s="48"/>
      <c r="P91" s="48"/>
      <c r="Q91" s="48"/>
      <c r="R91" s="48"/>
      <c r="S91" s="6"/>
    </row>
    <row r="92" spans="1:19" ht="13.5" customHeight="1">
      <c r="A92" s="55"/>
      <c r="B92" s="53"/>
      <c r="C92" s="54"/>
      <c r="D92" s="53"/>
      <c r="E92" s="54"/>
      <c r="F92" s="53"/>
      <c r="G92" s="54"/>
      <c r="H92" s="53"/>
      <c r="I92" s="54"/>
      <c r="J92" s="53"/>
      <c r="K92" s="54"/>
      <c r="L92" s="56"/>
      <c r="M92" s="56"/>
      <c r="N92" s="47"/>
      <c r="O92" s="48"/>
      <c r="P92" s="48"/>
      <c r="Q92" s="48"/>
      <c r="R92" s="48"/>
      <c r="S92" s="6"/>
    </row>
    <row r="93" spans="1:19" s="61" customFormat="1" ht="15" customHeight="1">
      <c r="A93" s="120"/>
      <c r="B93" s="194"/>
      <c r="C93" s="194"/>
      <c r="D93" s="194"/>
      <c r="E93" s="194"/>
      <c r="F93" s="194"/>
      <c r="G93" s="221"/>
      <c r="H93" s="194"/>
      <c r="I93" s="235"/>
      <c r="J93" s="194"/>
      <c r="K93" s="194"/>
      <c r="L93" s="57"/>
      <c r="M93" s="57"/>
      <c r="N93" s="58"/>
      <c r="O93" s="59"/>
      <c r="P93" s="59"/>
      <c r="Q93" s="59"/>
      <c r="R93" s="59"/>
      <c r="S93" s="60"/>
    </row>
    <row r="94" spans="1:19" ht="12.75">
      <c r="A94" s="121"/>
      <c r="B94" s="111"/>
      <c r="C94" s="111"/>
      <c r="D94" s="111"/>
      <c r="E94" s="111"/>
      <c r="F94" s="46"/>
      <c r="G94" s="46"/>
      <c r="H94" s="111"/>
      <c r="I94" s="111"/>
      <c r="J94" s="46"/>
      <c r="K94" s="46"/>
      <c r="L94" s="46"/>
      <c r="M94" s="46"/>
      <c r="N94" s="47"/>
      <c r="O94" s="48"/>
      <c r="P94" s="48"/>
      <c r="Q94" s="48"/>
      <c r="R94" s="48"/>
      <c r="S94" s="6"/>
    </row>
    <row r="95" spans="1:19" ht="12.75">
      <c r="A95" s="122"/>
      <c r="B95" s="123"/>
      <c r="C95" s="64"/>
      <c r="D95" s="56"/>
      <c r="E95" s="56"/>
      <c r="F95" s="53"/>
      <c r="G95" s="64"/>
      <c r="H95" s="56"/>
      <c r="I95" s="56"/>
      <c r="J95" s="54"/>
      <c r="K95" s="64"/>
      <c r="L95" s="54"/>
      <c r="M95" s="54"/>
      <c r="N95" s="47"/>
      <c r="O95" s="48"/>
      <c r="P95" s="48"/>
      <c r="Q95" s="48"/>
      <c r="R95" s="48"/>
      <c r="S95" s="6"/>
    </row>
    <row r="96" spans="1:19" ht="12.75">
      <c r="A96" s="122"/>
      <c r="B96" s="53"/>
      <c r="C96" s="64"/>
      <c r="D96" s="56"/>
      <c r="E96" s="56"/>
      <c r="F96" s="53"/>
      <c r="G96" s="64"/>
      <c r="H96" s="56"/>
      <c r="I96" s="56"/>
      <c r="J96" s="54"/>
      <c r="K96" s="64"/>
      <c r="L96" s="54"/>
      <c r="M96" s="54"/>
      <c r="N96" s="47"/>
      <c r="O96" s="48"/>
      <c r="P96" s="48"/>
      <c r="Q96" s="48"/>
      <c r="R96" s="48"/>
      <c r="S96" s="6"/>
    </row>
    <row r="97" spans="1:19" ht="12.75">
      <c r="A97" s="124"/>
      <c r="B97" s="53"/>
      <c r="C97" s="64"/>
      <c r="D97" s="56"/>
      <c r="E97" s="56"/>
      <c r="F97" s="53"/>
      <c r="G97" s="64"/>
      <c r="H97" s="56"/>
      <c r="I97" s="56"/>
      <c r="J97" s="54"/>
      <c r="K97" s="64"/>
      <c r="L97" s="54"/>
      <c r="M97" s="54"/>
      <c r="N97" s="47"/>
      <c r="O97" s="48"/>
      <c r="P97" s="48"/>
      <c r="Q97" s="48"/>
      <c r="R97" s="48"/>
      <c r="S97" s="6"/>
    </row>
    <row r="98" spans="1:19" ht="12.75">
      <c r="A98" s="124"/>
      <c r="B98" s="123"/>
      <c r="C98" s="64"/>
      <c r="D98" s="56"/>
      <c r="E98" s="56"/>
      <c r="F98" s="53"/>
      <c r="G98" s="66"/>
      <c r="H98" s="56"/>
      <c r="I98" s="56"/>
      <c r="J98" s="54"/>
      <c r="K98" s="64"/>
      <c r="L98" s="54"/>
      <c r="M98" s="54"/>
      <c r="N98" s="47"/>
      <c r="O98" s="48"/>
      <c r="P98" s="48"/>
      <c r="Q98" s="48"/>
      <c r="R98" s="48"/>
      <c r="S98" s="6"/>
    </row>
    <row r="99" spans="1:19" ht="12.75">
      <c r="A99" s="124"/>
      <c r="B99" s="56"/>
      <c r="C99" s="56"/>
      <c r="D99" s="56"/>
      <c r="E99" s="56"/>
      <c r="F99" s="53"/>
      <c r="G99" s="64"/>
      <c r="H99" s="56"/>
      <c r="I99" s="56"/>
      <c r="J99" s="54"/>
      <c r="K99" s="64"/>
      <c r="L99" s="54"/>
      <c r="M99" s="54"/>
      <c r="N99" s="47"/>
      <c r="O99" s="48"/>
      <c r="P99" s="48"/>
      <c r="Q99" s="48"/>
      <c r="R99" s="48"/>
      <c r="S99" s="6"/>
    </row>
    <row r="100" spans="1:19" ht="12.75">
      <c r="A100" s="124"/>
      <c r="B100" s="56"/>
      <c r="C100" s="56"/>
      <c r="D100" s="56"/>
      <c r="E100" s="56"/>
      <c r="F100" s="53"/>
      <c r="G100" s="64"/>
      <c r="H100" s="56"/>
      <c r="I100" s="56"/>
      <c r="J100" s="54"/>
      <c r="K100" s="64"/>
      <c r="L100" s="54"/>
      <c r="M100" s="54"/>
      <c r="N100" s="47"/>
      <c r="O100" s="48"/>
      <c r="P100" s="48"/>
      <c r="Q100" s="48"/>
      <c r="R100" s="48"/>
      <c r="S100" s="6"/>
    </row>
    <row r="101" spans="1:19" ht="12.75">
      <c r="A101" s="124"/>
      <c r="B101" s="56"/>
      <c r="C101" s="56"/>
      <c r="D101" s="56"/>
      <c r="E101" s="56"/>
      <c r="F101" s="53"/>
      <c r="G101" s="64"/>
      <c r="H101" s="56"/>
      <c r="I101" s="56"/>
      <c r="J101" s="54"/>
      <c r="K101" s="64"/>
      <c r="L101" s="54"/>
      <c r="M101" s="54"/>
      <c r="N101" s="47"/>
      <c r="O101" s="48"/>
      <c r="P101" s="48"/>
      <c r="Q101" s="48"/>
      <c r="R101" s="48"/>
      <c r="S101" s="6"/>
    </row>
    <row r="102" spans="1:19" ht="12.75">
      <c r="A102" s="124"/>
      <c r="B102" s="56"/>
      <c r="C102" s="56"/>
      <c r="D102" s="56"/>
      <c r="E102" s="56"/>
      <c r="F102" s="53"/>
      <c r="G102" s="64"/>
      <c r="H102" s="56"/>
      <c r="I102" s="56"/>
      <c r="J102" s="56"/>
      <c r="K102" s="64"/>
      <c r="L102" s="56"/>
      <c r="M102" s="56"/>
      <c r="N102" s="47"/>
      <c r="O102" s="48"/>
      <c r="P102" s="48"/>
      <c r="Q102" s="48"/>
      <c r="R102" s="48"/>
      <c r="S102" s="6"/>
    </row>
    <row r="103" spans="1:19" ht="12.75">
      <c r="A103" s="125"/>
      <c r="B103" s="56"/>
      <c r="C103" s="56"/>
      <c r="D103" s="56"/>
      <c r="E103" s="56"/>
      <c r="F103" s="53"/>
      <c r="G103" s="64"/>
      <c r="H103" s="56"/>
      <c r="I103" s="56"/>
      <c r="J103" s="56"/>
      <c r="K103" s="64"/>
      <c r="L103" s="56"/>
      <c r="M103" s="56"/>
      <c r="N103" s="47"/>
      <c r="O103" s="48"/>
      <c r="P103" s="48"/>
      <c r="Q103" s="48"/>
      <c r="R103" s="48"/>
      <c r="S103" s="6"/>
    </row>
    <row r="104" spans="3:19" ht="12.75">
      <c r="C104" s="56"/>
      <c r="D104" s="56"/>
      <c r="E104" s="56"/>
      <c r="F104" s="53"/>
      <c r="G104" s="64"/>
      <c r="H104" s="56"/>
      <c r="I104" s="56"/>
      <c r="J104" s="56"/>
      <c r="K104" s="64"/>
      <c r="L104" s="56"/>
      <c r="M104" s="56"/>
      <c r="N104" s="47"/>
      <c r="O104" s="48"/>
      <c r="P104" s="48"/>
      <c r="Q104" s="48"/>
      <c r="R104" s="48"/>
      <c r="S104" s="6"/>
    </row>
    <row r="105" spans="3:19" ht="109.5" customHeight="1">
      <c r="C105" s="56"/>
      <c r="D105" s="56"/>
      <c r="E105" s="56"/>
      <c r="F105" s="53"/>
      <c r="G105" s="64"/>
      <c r="H105" s="56"/>
      <c r="I105" s="56"/>
      <c r="J105" s="56"/>
      <c r="K105" s="64"/>
      <c r="L105" s="56"/>
      <c r="M105" s="56"/>
      <c r="N105" s="47"/>
      <c r="O105" s="48"/>
      <c r="P105" s="48"/>
      <c r="Q105" s="48"/>
      <c r="R105" s="48"/>
      <c r="S105" s="6"/>
    </row>
    <row r="106" spans="1:19" ht="19.5" customHeight="1">
      <c r="A106" s="126" t="s">
        <v>33</v>
      </c>
      <c r="C106" s="56"/>
      <c r="D106" s="56"/>
      <c r="E106" s="56"/>
      <c r="F106" s="53"/>
      <c r="G106" s="64"/>
      <c r="H106" s="56"/>
      <c r="I106" s="7"/>
      <c r="J106" s="7"/>
      <c r="K106" s="7"/>
      <c r="L106" s="56"/>
      <c r="M106" s="56"/>
      <c r="N106" s="47"/>
      <c r="O106" s="48"/>
      <c r="P106" s="48"/>
      <c r="Q106" s="48"/>
      <c r="R106" s="48"/>
      <c r="S106" s="6"/>
    </row>
    <row r="107" spans="1:19" ht="19.5" customHeight="1">
      <c r="A107" s="126"/>
      <c r="C107" s="56"/>
      <c r="D107" s="56"/>
      <c r="E107" s="56"/>
      <c r="F107" s="53"/>
      <c r="G107" s="64"/>
      <c r="H107" s="56"/>
      <c r="I107" s="7"/>
      <c r="J107" s="7"/>
      <c r="K107" s="7"/>
      <c r="L107" s="56"/>
      <c r="M107" s="56"/>
      <c r="N107" s="47"/>
      <c r="O107" s="48"/>
      <c r="P107" s="48"/>
      <c r="Q107" s="48"/>
      <c r="R107" s="48"/>
      <c r="S107" s="6"/>
    </row>
    <row r="108" spans="1:19" s="77" customFormat="1" ht="15.75">
      <c r="A108" s="37" t="s">
        <v>32</v>
      </c>
      <c r="B108" s="39" t="s">
        <v>27</v>
      </c>
      <c r="C108" s="39" t="s">
        <v>28</v>
      </c>
      <c r="D108" s="40" t="s">
        <v>12</v>
      </c>
      <c r="E108" s="40" t="s">
        <v>13</v>
      </c>
      <c r="F108" s="90"/>
      <c r="G108" s="90"/>
      <c r="H108" s="90"/>
      <c r="L108" s="8"/>
      <c r="M108" s="91"/>
      <c r="N108" s="92"/>
      <c r="O108" s="93"/>
      <c r="P108" s="93"/>
      <c r="Q108" s="93"/>
      <c r="R108" s="93"/>
      <c r="S108" s="94"/>
    </row>
    <row r="109" spans="1:19" ht="14.25" customHeight="1">
      <c r="A109" s="37" t="s">
        <v>11</v>
      </c>
      <c r="B109" s="131">
        <v>20</v>
      </c>
      <c r="C109" s="175" t="e">
        <f>AVERAGE(B31:E31)</f>
        <v>#DIV/0!</v>
      </c>
      <c r="D109" s="175" t="e">
        <f aca="true" t="array" ref="D109:E109">LINEST(C109:C113,B109:B113)</f>
        <v>#VALUE!</v>
      </c>
      <c r="E109" s="175" t="e">
        <v>#VALUE!</v>
      </c>
      <c r="F109" s="69"/>
      <c r="G109" s="70"/>
      <c r="H109" s="68"/>
      <c r="I109" s="7"/>
      <c r="J109" s="7"/>
      <c r="K109" s="7"/>
      <c r="L109" s="56"/>
      <c r="M109" s="56"/>
      <c r="N109" s="47"/>
      <c r="O109" s="48"/>
      <c r="P109" s="48"/>
      <c r="Q109" s="48"/>
      <c r="R109" s="48"/>
      <c r="S109" s="6"/>
    </row>
    <row r="110" spans="1:19" ht="12.75">
      <c r="A110" s="38"/>
      <c r="B110" s="131">
        <v>10</v>
      </c>
      <c r="C110" s="175" t="e">
        <f>AVERAGE(B32:E32)</f>
        <v>#DIV/0!</v>
      </c>
      <c r="D110" s="10"/>
      <c r="E110" s="10"/>
      <c r="F110" s="53"/>
      <c r="G110" s="64"/>
      <c r="H110" s="56"/>
      <c r="I110" s="56"/>
      <c r="J110" s="56"/>
      <c r="K110" s="64"/>
      <c r="L110" s="56"/>
      <c r="M110" s="56"/>
      <c r="N110" s="47"/>
      <c r="O110" s="48"/>
      <c r="P110" s="48"/>
      <c r="Q110" s="48"/>
      <c r="R110" s="48"/>
      <c r="S110" s="6"/>
    </row>
    <row r="111" spans="1:19" ht="12.75">
      <c r="A111" s="33"/>
      <c r="B111" s="131">
        <v>5</v>
      </c>
      <c r="C111" s="175" t="e">
        <f>AVERAGE(B33:E33)</f>
        <v>#DIV/0!</v>
      </c>
      <c r="D111" s="10"/>
      <c r="E111" s="10"/>
      <c r="F111" s="53"/>
      <c r="G111" s="64"/>
      <c r="H111" s="56"/>
      <c r="I111" s="56"/>
      <c r="J111" s="56"/>
      <c r="K111" s="64"/>
      <c r="L111" s="56"/>
      <c r="M111" s="56"/>
      <c r="N111" s="47"/>
      <c r="O111" s="48"/>
      <c r="P111" s="48"/>
      <c r="Q111" s="48"/>
      <c r="R111" s="48"/>
      <c r="S111" s="6"/>
    </row>
    <row r="112" spans="1:19" ht="12.75">
      <c r="A112" s="38"/>
      <c r="B112" s="131">
        <v>2.5</v>
      </c>
      <c r="C112" s="175" t="e">
        <f>AVERAGE(B34:E34)</f>
        <v>#DIV/0!</v>
      </c>
      <c r="D112" s="10"/>
      <c r="E112" s="10"/>
      <c r="F112" s="53"/>
      <c r="G112" s="64"/>
      <c r="H112" s="56"/>
      <c r="I112" s="56"/>
      <c r="J112" s="56"/>
      <c r="K112" s="64"/>
      <c r="L112" s="56"/>
      <c r="M112" s="56"/>
      <c r="N112" s="47"/>
      <c r="O112" s="48"/>
      <c r="P112" s="48"/>
      <c r="Q112" s="48"/>
      <c r="R112" s="48"/>
      <c r="S112" s="6"/>
    </row>
    <row r="113" spans="1:19" ht="12.75">
      <c r="A113" s="38"/>
      <c r="B113" s="131">
        <v>0</v>
      </c>
      <c r="C113" s="175" t="e">
        <f>AVERAGE(B35:E35)</f>
        <v>#DIV/0!</v>
      </c>
      <c r="D113" s="10"/>
      <c r="E113" s="10"/>
      <c r="J113" s="56"/>
      <c r="K113" s="64"/>
      <c r="L113" s="56"/>
      <c r="M113" s="56"/>
      <c r="N113" s="47"/>
      <c r="O113" s="48"/>
      <c r="P113" s="48"/>
      <c r="Q113" s="48"/>
      <c r="R113" s="48"/>
      <c r="S113" s="6"/>
    </row>
    <row r="114" spans="3:19" ht="12.75">
      <c r="C114" s="10"/>
      <c r="J114" s="56"/>
      <c r="K114" s="64"/>
      <c r="L114" s="56"/>
      <c r="M114" s="56"/>
      <c r="N114" s="47"/>
      <c r="O114" s="48"/>
      <c r="P114" s="48"/>
      <c r="Q114" s="48"/>
      <c r="R114" s="48"/>
      <c r="S114" s="6"/>
    </row>
    <row r="115" spans="10:19" ht="13.5" thickBot="1">
      <c r="J115" s="56"/>
      <c r="K115" s="64"/>
      <c r="L115" s="56"/>
      <c r="M115" s="56"/>
      <c r="N115" s="47"/>
      <c r="O115" s="48"/>
      <c r="P115" s="48"/>
      <c r="Q115" s="48"/>
      <c r="R115" s="48"/>
      <c r="S115" s="6"/>
    </row>
    <row r="116" spans="1:19" ht="41.25" customHeight="1" thickBot="1">
      <c r="A116" s="112" t="s">
        <v>39</v>
      </c>
      <c r="B116" s="205" t="s">
        <v>47</v>
      </c>
      <c r="C116" s="206"/>
      <c r="D116" s="205" t="s">
        <v>48</v>
      </c>
      <c r="E116" s="206"/>
      <c r="J116" s="56"/>
      <c r="K116" s="64"/>
      <c r="L116" s="56"/>
      <c r="M116" s="56"/>
      <c r="N116" s="47"/>
      <c r="O116" s="48"/>
      <c r="P116" s="48"/>
      <c r="Q116" s="48"/>
      <c r="R116" s="48"/>
      <c r="S116" s="6"/>
    </row>
    <row r="117" spans="1:19" ht="15.75" customHeight="1" thickBot="1">
      <c r="A117" s="112"/>
      <c r="B117" s="137" t="s">
        <v>8</v>
      </c>
      <c r="C117" s="136" t="s">
        <v>9</v>
      </c>
      <c r="D117" s="138" t="s">
        <v>8</v>
      </c>
      <c r="E117" s="136" t="s">
        <v>9</v>
      </c>
      <c r="J117" s="56"/>
      <c r="K117" s="64"/>
      <c r="L117" s="56"/>
      <c r="M117" s="56"/>
      <c r="N117" s="47"/>
      <c r="O117" s="48"/>
      <c r="P117" s="48"/>
      <c r="Q117" s="48"/>
      <c r="R117" s="48"/>
      <c r="S117" s="6"/>
    </row>
    <row r="118" spans="1:19" ht="13.5" thickBot="1">
      <c r="A118" s="112" t="s">
        <v>40</v>
      </c>
      <c r="B118" s="181" t="e">
        <f>((AVERAGE(B36:C36))-$E$109)/$D$109/$C$9*1000/$C$10</f>
        <v>#DIV/0!</v>
      </c>
      <c r="C118" s="182" t="e">
        <f>(STDEV(B36:C36))/$D$109/$C$9*1000/$C$10</f>
        <v>#DIV/0!</v>
      </c>
      <c r="D118" s="183" t="e">
        <f>((AVERAGE(D36:E36))-$E$109)/$D$109/$C$9*1000/$C$10</f>
        <v>#DIV/0!</v>
      </c>
      <c r="E118" s="182" t="e">
        <f>STDEV(D36:E36)/$D$109/$C$9*1000/$C$10</f>
        <v>#DIV/0!</v>
      </c>
      <c r="J118" s="56"/>
      <c r="K118" s="64"/>
      <c r="L118" s="56"/>
      <c r="M118" s="56"/>
      <c r="N118" s="47"/>
      <c r="O118" s="48"/>
      <c r="P118" s="48"/>
      <c r="Q118" s="48"/>
      <c r="R118" s="48"/>
      <c r="S118" s="6"/>
    </row>
    <row r="119" spans="2:19" ht="13.5" thickBot="1">
      <c r="B119" s="181" t="e">
        <f>((AVERAGE(B37:C37))-$E$109)/$D$109/$C$9*1000/$C$10</f>
        <v>#DIV/0!</v>
      </c>
      <c r="C119" s="182" t="e">
        <f>(STDEV(B37:C37))/$D$109/$C$9*1000/$C$10</f>
        <v>#DIV/0!</v>
      </c>
      <c r="D119" s="183" t="e">
        <f>((AVERAGE(D37:E37))-$E$109)/$D$109/$C$9*1000/$C$10</f>
        <v>#DIV/0!</v>
      </c>
      <c r="E119" s="182" t="e">
        <f>STDEV(D37:E37)/$D$109/$C$9*1000/$C$10</f>
        <v>#DIV/0!</v>
      </c>
      <c r="J119" s="56"/>
      <c r="K119" s="64"/>
      <c r="L119" s="56"/>
      <c r="M119" s="56"/>
      <c r="N119" s="47"/>
      <c r="O119" s="48"/>
      <c r="P119" s="48"/>
      <c r="Q119" s="48"/>
      <c r="R119" s="48"/>
      <c r="S119" s="6"/>
    </row>
    <row r="120" spans="1:19" ht="13.5" thickBot="1">
      <c r="A120" s="67"/>
      <c r="B120" s="142"/>
      <c r="C120" s="143"/>
      <c r="D120" s="141"/>
      <c r="E120" s="140"/>
      <c r="F120" s="53"/>
      <c r="G120" s="64"/>
      <c r="H120" s="56"/>
      <c r="I120" s="56"/>
      <c r="J120" s="56"/>
      <c r="K120" s="64"/>
      <c r="L120" s="56"/>
      <c r="M120" s="56"/>
      <c r="N120" s="47"/>
      <c r="O120" s="48"/>
      <c r="P120" s="48"/>
      <c r="Q120" s="48"/>
      <c r="R120" s="48"/>
      <c r="S120" s="6"/>
    </row>
    <row r="121" spans="1:19" ht="13.5" thickBot="1">
      <c r="A121" s="154">
        <f>G7</f>
        <v>0</v>
      </c>
      <c r="B121" s="157" t="e">
        <f>B118-D118</f>
        <v>#DIV/0!</v>
      </c>
      <c r="C121" s="158" t="e">
        <f>(C118*C118+E118*E118)^0.5</f>
        <v>#DIV/0!</v>
      </c>
      <c r="D121" s="56"/>
      <c r="E121" s="56"/>
      <c r="F121" s="53"/>
      <c r="G121" s="64"/>
      <c r="H121" s="56"/>
      <c r="I121" s="56"/>
      <c r="J121" s="56"/>
      <c r="K121" s="64"/>
      <c r="L121" s="56"/>
      <c r="M121" s="56"/>
      <c r="N121" s="47"/>
      <c r="O121" s="48"/>
      <c r="P121" s="48"/>
      <c r="Q121" s="48"/>
      <c r="R121" s="48"/>
      <c r="S121" s="6"/>
    </row>
    <row r="122" spans="1:19" ht="12.75">
      <c r="A122" s="187"/>
      <c r="B122" s="180"/>
      <c r="C122" s="180"/>
      <c r="I122" s="56"/>
      <c r="J122" s="56"/>
      <c r="K122" s="64"/>
      <c r="L122" s="56"/>
      <c r="M122" s="56"/>
      <c r="N122" s="47"/>
      <c r="O122" s="48"/>
      <c r="P122" s="48"/>
      <c r="Q122" s="48"/>
      <c r="R122" s="48"/>
      <c r="S122" s="6"/>
    </row>
    <row r="123" spans="1:19" ht="12.75">
      <c r="A123" s="179"/>
      <c r="B123" s="180"/>
      <c r="C123" s="180"/>
      <c r="I123" s="56"/>
      <c r="J123" s="56"/>
      <c r="K123" s="64"/>
      <c r="L123" s="56"/>
      <c r="M123" s="56"/>
      <c r="N123" s="47"/>
      <c r="O123" s="48"/>
      <c r="P123" s="48"/>
      <c r="Q123" s="48"/>
      <c r="R123" s="48"/>
      <c r="S123" s="6"/>
    </row>
    <row r="124" spans="2:19" ht="13.5" customHeight="1">
      <c r="B124" s="6"/>
      <c r="C124" s="6"/>
      <c r="D124" s="135"/>
      <c r="E124" s="135"/>
      <c r="F124" s="135"/>
      <c r="I124" s="56"/>
      <c r="J124" s="56"/>
      <c r="K124" s="64"/>
      <c r="L124" s="56"/>
      <c r="M124" s="56"/>
      <c r="N124" s="47"/>
      <c r="O124" s="48"/>
      <c r="P124" s="48"/>
      <c r="Q124" s="48"/>
      <c r="R124" s="48"/>
      <c r="S124" s="6"/>
    </row>
    <row r="125" spans="1:19" ht="70.5" customHeight="1">
      <c r="A125" s="67"/>
      <c r="I125" s="56"/>
      <c r="J125" s="56"/>
      <c r="K125" s="64"/>
      <c r="L125" s="56"/>
      <c r="M125" s="56"/>
      <c r="N125" s="47"/>
      <c r="O125" s="48"/>
      <c r="P125" s="48"/>
      <c r="Q125" s="48"/>
      <c r="R125" s="48"/>
      <c r="S125" s="6"/>
    </row>
    <row r="126" spans="1:19" ht="13.5" thickBot="1">
      <c r="A126" s="67"/>
      <c r="I126" s="56"/>
      <c r="J126" s="56"/>
      <c r="K126" s="64"/>
      <c r="L126" s="56"/>
      <c r="M126" s="56"/>
      <c r="N126" s="47"/>
      <c r="O126" s="48"/>
      <c r="P126" s="48"/>
      <c r="Q126" s="48"/>
      <c r="R126" s="48"/>
      <c r="S126" s="6"/>
    </row>
    <row r="127" spans="1:19" ht="12.75">
      <c r="A127" s="67"/>
      <c r="B127" s="242" t="s">
        <v>34</v>
      </c>
      <c r="C127" s="243"/>
      <c r="D127" s="243"/>
      <c r="E127" s="244"/>
      <c r="H127" s="217" t="s">
        <v>30</v>
      </c>
      <c r="I127" s="218"/>
      <c r="J127" s="218"/>
      <c r="K127" s="219"/>
      <c r="L127" s="56"/>
      <c r="M127" s="56"/>
      <c r="N127" s="47"/>
      <c r="O127" s="48"/>
      <c r="P127" s="48"/>
      <c r="Q127" s="48"/>
      <c r="R127" s="48"/>
      <c r="S127" s="6"/>
    </row>
    <row r="128" spans="1:19" ht="13.5" thickBot="1">
      <c r="A128" s="67"/>
      <c r="B128" s="245"/>
      <c r="C128" s="246"/>
      <c r="D128" s="246"/>
      <c r="E128" s="247"/>
      <c r="H128" s="227" t="s">
        <v>40</v>
      </c>
      <c r="I128" s="228"/>
      <c r="J128" s="228"/>
      <c r="K128" s="229"/>
      <c r="L128" s="56"/>
      <c r="M128" s="56"/>
      <c r="N128" s="47"/>
      <c r="O128" s="48"/>
      <c r="P128" s="48"/>
      <c r="Q128" s="48"/>
      <c r="R128" s="48"/>
      <c r="S128" s="6"/>
    </row>
    <row r="129" spans="1:19" ht="45.75" customHeight="1" thickBot="1">
      <c r="A129" s="42"/>
      <c r="B129" s="222" t="s">
        <v>47</v>
      </c>
      <c r="C129" s="226"/>
      <c r="D129" s="232" t="s">
        <v>48</v>
      </c>
      <c r="E129" s="226"/>
      <c r="H129" s="236" t="s">
        <v>47</v>
      </c>
      <c r="I129" s="237"/>
      <c r="J129" s="259" t="s">
        <v>48</v>
      </c>
      <c r="K129" s="237"/>
      <c r="L129" s="56"/>
      <c r="M129" s="56"/>
      <c r="N129" s="47"/>
      <c r="O129" s="48"/>
      <c r="P129" s="48"/>
      <c r="Q129" s="48"/>
      <c r="R129" s="48"/>
      <c r="S129" s="6"/>
    </row>
    <row r="130" spans="1:19" ht="13.5" thickBot="1">
      <c r="A130" s="33"/>
      <c r="B130" s="43" t="s">
        <v>8</v>
      </c>
      <c r="C130" s="44" t="s">
        <v>9</v>
      </c>
      <c r="D130" s="45" t="s">
        <v>8</v>
      </c>
      <c r="E130" s="44" t="s">
        <v>9</v>
      </c>
      <c r="H130" s="74" t="s">
        <v>8</v>
      </c>
      <c r="I130" s="75" t="s">
        <v>9</v>
      </c>
      <c r="J130" s="46"/>
      <c r="K130" s="46"/>
      <c r="L130" s="56"/>
      <c r="M130" s="56"/>
      <c r="N130" s="47"/>
      <c r="O130" s="48"/>
      <c r="P130" s="48"/>
      <c r="Q130" s="48"/>
      <c r="R130" s="48"/>
      <c r="S130" s="6"/>
    </row>
    <row r="131" spans="1:19" ht="12.75">
      <c r="A131" s="49"/>
      <c r="B131" s="50" t="e">
        <f aca="true" t="shared" si="9" ref="B131:B138">(F58-$E$109)/$D$109</f>
        <v>#DIV/0!</v>
      </c>
      <c r="C131" s="51" t="e">
        <f aca="true" t="shared" si="10" ref="C131:C138">G58/$D$109</f>
        <v>#DIV/0!</v>
      </c>
      <c r="D131" s="52" t="e">
        <f aca="true" t="shared" si="11" ref="D131:D138">(H58-$E$109)/$D$109</f>
        <v>#DIV/0!</v>
      </c>
      <c r="E131" s="51" t="e">
        <f aca="true" t="shared" si="12" ref="E131:E138">I58/$D$109</f>
        <v>#DIV/0!</v>
      </c>
      <c r="H131" s="118" t="e">
        <f>(B131-D131)/$C$9*1000/$C$10</f>
        <v>#DIV/0!</v>
      </c>
      <c r="I131" s="115" t="e">
        <f aca="true" t="shared" si="13" ref="I131:I138">((C131*C131+E131*E131)^0.5)/$C$9*1000/$C$10</f>
        <v>#DIV/0!</v>
      </c>
      <c r="J131" s="53"/>
      <c r="K131" s="64"/>
      <c r="L131" s="56"/>
      <c r="M131" s="56"/>
      <c r="N131" s="47"/>
      <c r="O131" s="48"/>
      <c r="P131" s="48"/>
      <c r="Q131" s="48"/>
      <c r="R131" s="48"/>
      <c r="S131" s="6"/>
    </row>
    <row r="132" spans="1:19" ht="12.75">
      <c r="A132" s="49"/>
      <c r="B132" s="50" t="e">
        <f t="shared" si="9"/>
        <v>#DIV/0!</v>
      </c>
      <c r="C132" s="51" t="e">
        <f t="shared" si="10"/>
        <v>#DIV/0!</v>
      </c>
      <c r="D132" s="52" t="e">
        <f t="shared" si="11"/>
        <v>#DIV/0!</v>
      </c>
      <c r="E132" s="51" t="e">
        <f t="shared" si="12"/>
        <v>#DIV/0!</v>
      </c>
      <c r="H132" s="119" t="e">
        <f aca="true" t="shared" si="14" ref="H132:H138">(B132-D132)/$C$9*1000/$C$10</f>
        <v>#DIV/0!</v>
      </c>
      <c r="I132" s="116" t="e">
        <f t="shared" si="13"/>
        <v>#DIV/0!</v>
      </c>
      <c r="J132" s="53"/>
      <c r="K132" s="64"/>
      <c r="L132" s="56"/>
      <c r="M132" s="56"/>
      <c r="N132" s="47"/>
      <c r="O132" s="48"/>
      <c r="P132" s="48"/>
      <c r="Q132" s="48"/>
      <c r="R132" s="48"/>
      <c r="S132" s="6"/>
    </row>
    <row r="133" spans="1:19" ht="12.75">
      <c r="A133" s="49"/>
      <c r="B133" s="50" t="e">
        <f t="shared" si="9"/>
        <v>#DIV/0!</v>
      </c>
      <c r="C133" s="51" t="e">
        <f t="shared" si="10"/>
        <v>#DIV/0!</v>
      </c>
      <c r="D133" s="52" t="e">
        <f t="shared" si="11"/>
        <v>#DIV/0!</v>
      </c>
      <c r="E133" s="51" t="e">
        <f t="shared" si="12"/>
        <v>#DIV/0!</v>
      </c>
      <c r="H133" s="119" t="e">
        <f t="shared" si="14"/>
        <v>#DIV/0!</v>
      </c>
      <c r="I133" s="116" t="e">
        <f t="shared" si="13"/>
        <v>#DIV/0!</v>
      </c>
      <c r="J133" s="53"/>
      <c r="K133" s="64"/>
      <c r="L133" s="56"/>
      <c r="M133" s="56"/>
      <c r="N133" s="47"/>
      <c r="O133" s="48"/>
      <c r="P133" s="48"/>
      <c r="Q133" s="48"/>
      <c r="R133" s="48"/>
      <c r="S133" s="6"/>
    </row>
    <row r="134" spans="1:19" ht="12.75">
      <c r="A134" s="49"/>
      <c r="B134" s="50" t="e">
        <f t="shared" si="9"/>
        <v>#DIV/0!</v>
      </c>
      <c r="C134" s="51" t="e">
        <f t="shared" si="10"/>
        <v>#DIV/0!</v>
      </c>
      <c r="D134" s="52" t="e">
        <f t="shared" si="11"/>
        <v>#DIV/0!</v>
      </c>
      <c r="E134" s="51" t="e">
        <f t="shared" si="12"/>
        <v>#DIV/0!</v>
      </c>
      <c r="H134" s="119" t="e">
        <f t="shared" si="14"/>
        <v>#DIV/0!</v>
      </c>
      <c r="I134" s="116" t="e">
        <f t="shared" si="13"/>
        <v>#DIV/0!</v>
      </c>
      <c r="J134" s="53"/>
      <c r="K134" s="66"/>
      <c r="L134" s="56"/>
      <c r="M134" s="56"/>
      <c r="N134" s="47"/>
      <c r="O134" s="48"/>
      <c r="P134" s="48"/>
      <c r="Q134" s="48"/>
      <c r="R134" s="48"/>
      <c r="S134" s="6"/>
    </row>
    <row r="135" spans="1:19" ht="12.75">
      <c r="A135" s="49"/>
      <c r="B135" s="50" t="e">
        <f t="shared" si="9"/>
        <v>#DIV/0!</v>
      </c>
      <c r="C135" s="51" t="e">
        <f t="shared" si="10"/>
        <v>#DIV/0!</v>
      </c>
      <c r="D135" s="52" t="e">
        <f t="shared" si="11"/>
        <v>#DIV/0!</v>
      </c>
      <c r="E135" s="51" t="e">
        <f t="shared" si="12"/>
        <v>#DIV/0!</v>
      </c>
      <c r="H135" s="119" t="e">
        <f t="shared" si="14"/>
        <v>#DIV/0!</v>
      </c>
      <c r="I135" s="116" t="e">
        <f t="shared" si="13"/>
        <v>#DIV/0!</v>
      </c>
      <c r="J135" s="53"/>
      <c r="K135" s="64"/>
      <c r="L135" s="56"/>
      <c r="M135" s="56"/>
      <c r="N135" s="47"/>
      <c r="O135" s="48"/>
      <c r="P135" s="48"/>
      <c r="Q135" s="48"/>
      <c r="R135" s="48"/>
      <c r="S135" s="6"/>
    </row>
    <row r="136" spans="1:19" ht="12.75">
      <c r="A136" s="49"/>
      <c r="B136" s="50" t="e">
        <f t="shared" si="9"/>
        <v>#DIV/0!</v>
      </c>
      <c r="C136" s="51" t="e">
        <f t="shared" si="10"/>
        <v>#DIV/0!</v>
      </c>
      <c r="D136" s="52" t="e">
        <f t="shared" si="11"/>
        <v>#DIV/0!</v>
      </c>
      <c r="E136" s="51" t="e">
        <f t="shared" si="12"/>
        <v>#DIV/0!</v>
      </c>
      <c r="H136" s="119" t="e">
        <f t="shared" si="14"/>
        <v>#DIV/0!</v>
      </c>
      <c r="I136" s="116" t="e">
        <f t="shared" si="13"/>
        <v>#DIV/0!</v>
      </c>
      <c r="J136" s="53"/>
      <c r="K136" s="64"/>
      <c r="L136" s="56"/>
      <c r="M136" s="56"/>
      <c r="N136" s="47"/>
      <c r="O136" s="48"/>
      <c r="P136" s="48"/>
      <c r="Q136" s="48"/>
      <c r="R136" s="48"/>
      <c r="S136" s="6"/>
    </row>
    <row r="137" spans="1:19" ht="14.25" customHeight="1">
      <c r="A137" s="55"/>
      <c r="B137" s="50" t="e">
        <f t="shared" si="9"/>
        <v>#DIV/0!</v>
      </c>
      <c r="C137" s="51" t="e">
        <f t="shared" si="10"/>
        <v>#DIV/0!</v>
      </c>
      <c r="D137" s="52" t="e">
        <f t="shared" si="11"/>
        <v>#DIV/0!</v>
      </c>
      <c r="E137" s="51" t="e">
        <f t="shared" si="12"/>
        <v>#DIV/0!</v>
      </c>
      <c r="H137" s="119" t="e">
        <f t="shared" si="14"/>
        <v>#DIV/0!</v>
      </c>
      <c r="I137" s="116" t="e">
        <f t="shared" si="13"/>
        <v>#DIV/0!</v>
      </c>
      <c r="J137" s="53"/>
      <c r="K137" s="64"/>
      <c r="L137" s="56"/>
      <c r="M137" s="56"/>
      <c r="N137" s="47"/>
      <c r="O137" s="71"/>
      <c r="P137" s="48"/>
      <c r="Q137" s="48"/>
      <c r="R137" s="48"/>
      <c r="S137" s="6"/>
    </row>
    <row r="138" spans="1:19" ht="13.5" thickBot="1">
      <c r="A138" s="55"/>
      <c r="B138" s="113" t="e">
        <f t="shared" si="9"/>
        <v>#DIV/0!</v>
      </c>
      <c r="C138" s="114" t="e">
        <f t="shared" si="10"/>
        <v>#DIV/0!</v>
      </c>
      <c r="D138" s="130" t="e">
        <f t="shared" si="11"/>
        <v>#DIV/0!</v>
      </c>
      <c r="E138" s="114" t="e">
        <f t="shared" si="12"/>
        <v>#DIV/0!</v>
      </c>
      <c r="H138" s="113" t="e">
        <f t="shared" si="14"/>
        <v>#DIV/0!</v>
      </c>
      <c r="I138" s="117" t="e">
        <f t="shared" si="13"/>
        <v>#DIV/0!</v>
      </c>
      <c r="J138" s="53"/>
      <c r="K138" s="64"/>
      <c r="L138" s="56"/>
      <c r="M138" s="56"/>
      <c r="N138" s="47"/>
      <c r="O138" s="48"/>
      <c r="P138" s="48"/>
      <c r="Q138" s="48"/>
      <c r="R138" s="48"/>
      <c r="S138" s="6"/>
    </row>
    <row r="139" spans="1:19" ht="29.25" customHeight="1">
      <c r="A139" s="55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47"/>
      <c r="O139" s="48"/>
      <c r="P139" s="48"/>
      <c r="Q139" s="48"/>
      <c r="R139" s="48"/>
      <c r="S139" s="6"/>
    </row>
    <row r="140" spans="1:19" ht="12.75">
      <c r="A140" s="55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47"/>
      <c r="O140" s="48"/>
      <c r="P140" s="48"/>
      <c r="Q140" s="48"/>
      <c r="R140" s="48"/>
      <c r="S140" s="6"/>
    </row>
    <row r="141" spans="1:19" ht="12.75">
      <c r="A141" s="55"/>
      <c r="B141" s="53"/>
      <c r="C141" s="54"/>
      <c r="D141" s="53"/>
      <c r="E141" s="54"/>
      <c r="F141" s="53"/>
      <c r="G141" s="54"/>
      <c r="H141" s="53"/>
      <c r="I141" s="54"/>
      <c r="J141" s="53"/>
      <c r="K141" s="54"/>
      <c r="L141" s="56"/>
      <c r="M141" s="56"/>
      <c r="N141" s="47"/>
      <c r="O141" s="48"/>
      <c r="P141" s="48"/>
      <c r="Q141" s="48"/>
      <c r="R141" s="48"/>
      <c r="S141" s="6"/>
    </row>
    <row r="142" spans="1:19" ht="48" customHeight="1">
      <c r="A142" s="42"/>
      <c r="B142" s="194"/>
      <c r="C142" s="194"/>
      <c r="J142" s="194"/>
      <c r="K142" s="194"/>
      <c r="L142" s="56"/>
      <c r="M142" s="56"/>
      <c r="N142" s="47"/>
      <c r="O142" s="48"/>
      <c r="P142" s="48"/>
      <c r="Q142" s="48"/>
      <c r="R142" s="48"/>
      <c r="S142" s="6"/>
    </row>
    <row r="143" spans="1:19" ht="12.75">
      <c r="A143" s="112"/>
      <c r="B143" s="111"/>
      <c r="C143" s="111"/>
      <c r="J143" s="46"/>
      <c r="K143" s="46"/>
      <c r="L143" s="56"/>
      <c r="M143" s="56"/>
      <c r="N143" s="47"/>
      <c r="O143" s="48"/>
      <c r="P143" s="48"/>
      <c r="Q143" s="48"/>
      <c r="R143" s="48"/>
      <c r="S143" s="6"/>
    </row>
    <row r="144" spans="1:19" ht="12.75">
      <c r="A144" s="49"/>
      <c r="B144" s="123"/>
      <c r="C144" s="64"/>
      <c r="J144" s="54"/>
      <c r="K144" s="64"/>
      <c r="L144" s="56"/>
      <c r="M144" s="56"/>
      <c r="N144" s="47"/>
      <c r="O144" s="48"/>
      <c r="P144" s="48"/>
      <c r="Q144" s="48"/>
      <c r="R144" s="48"/>
      <c r="S144" s="6"/>
    </row>
    <row r="145" spans="1:19" ht="12.75">
      <c r="A145" s="49"/>
      <c r="B145" s="53"/>
      <c r="C145" s="64"/>
      <c r="J145" s="54"/>
      <c r="K145" s="64"/>
      <c r="L145" s="56"/>
      <c r="M145" s="56"/>
      <c r="N145" s="47"/>
      <c r="O145" s="48"/>
      <c r="P145" s="48"/>
      <c r="Q145" s="48"/>
      <c r="R145" s="48"/>
      <c r="S145" s="6"/>
    </row>
    <row r="146" spans="1:19" ht="12.75">
      <c r="A146" s="65"/>
      <c r="B146" s="53"/>
      <c r="C146" s="64"/>
      <c r="J146" s="54"/>
      <c r="K146" s="64"/>
      <c r="L146" s="56"/>
      <c r="M146" s="56"/>
      <c r="N146" s="47"/>
      <c r="O146" s="48"/>
      <c r="P146" s="48"/>
      <c r="Q146" s="48"/>
      <c r="R146" s="48"/>
      <c r="S146" s="6"/>
    </row>
    <row r="147" spans="1:19" ht="12.75">
      <c r="A147" s="65"/>
      <c r="B147" s="123"/>
      <c r="C147" s="64"/>
      <c r="J147" s="54"/>
      <c r="K147" s="64"/>
      <c r="L147" s="56"/>
      <c r="M147" s="56"/>
      <c r="N147" s="47"/>
      <c r="O147" s="48"/>
      <c r="P147" s="48"/>
      <c r="Q147" s="48"/>
      <c r="R147" s="48"/>
      <c r="S147" s="6"/>
    </row>
    <row r="148" spans="1:19" ht="12.75">
      <c r="A148" s="65"/>
      <c r="B148" s="56"/>
      <c r="C148" s="56"/>
      <c r="J148" s="54"/>
      <c r="K148" s="64"/>
      <c r="L148" s="56"/>
      <c r="M148" s="56"/>
      <c r="N148" s="47"/>
      <c r="O148" s="48"/>
      <c r="P148" s="48"/>
      <c r="Q148" s="48"/>
      <c r="R148" s="48"/>
      <c r="S148" s="6"/>
    </row>
    <row r="149" spans="1:19" ht="12.75">
      <c r="A149" s="65"/>
      <c r="B149" s="56"/>
      <c r="C149" s="56"/>
      <c r="J149" s="54"/>
      <c r="K149" s="64"/>
      <c r="L149" s="56"/>
      <c r="M149" s="56"/>
      <c r="N149" s="47"/>
      <c r="O149" s="48"/>
      <c r="P149" s="48"/>
      <c r="Q149" s="48"/>
      <c r="R149" s="48"/>
      <c r="S149" s="6"/>
    </row>
    <row r="150" spans="1:19" ht="12.75">
      <c r="A150" s="65"/>
      <c r="B150" s="56"/>
      <c r="C150" s="56"/>
      <c r="J150" s="54"/>
      <c r="K150" s="64"/>
      <c r="L150" s="56"/>
      <c r="M150" s="56"/>
      <c r="N150" s="47"/>
      <c r="O150" s="48"/>
      <c r="P150" s="48"/>
      <c r="Q150" s="48"/>
      <c r="R150" s="48"/>
      <c r="S150" s="6"/>
    </row>
    <row r="151" spans="1:19" ht="12.75">
      <c r="A151" s="65"/>
      <c r="B151" s="56"/>
      <c r="C151" s="56"/>
      <c r="J151" s="56"/>
      <c r="K151" s="64"/>
      <c r="L151" s="56"/>
      <c r="M151" s="56"/>
      <c r="N151" s="47"/>
      <c r="O151" s="48"/>
      <c r="P151" s="48"/>
      <c r="Q151" s="48"/>
      <c r="R151" s="48"/>
      <c r="S151" s="6"/>
    </row>
    <row r="152" spans="1:19" ht="12.75">
      <c r="A152" s="67"/>
      <c r="B152" s="56"/>
      <c r="C152" s="56"/>
      <c r="D152" s="56"/>
      <c r="E152" s="56"/>
      <c r="F152" s="53"/>
      <c r="G152" s="64"/>
      <c r="H152" s="56"/>
      <c r="I152" s="56"/>
      <c r="J152" s="56"/>
      <c r="K152" s="64"/>
      <c r="L152" s="56"/>
      <c r="M152" s="56"/>
      <c r="N152" s="47"/>
      <c r="O152" s="48"/>
      <c r="P152" s="48"/>
      <c r="Q152" s="48"/>
      <c r="R152" s="48"/>
      <c r="S152" s="6"/>
    </row>
    <row r="153" spans="1:19" ht="12.75">
      <c r="A153" s="67"/>
      <c r="B153" s="56"/>
      <c r="C153" s="56"/>
      <c r="D153" s="56"/>
      <c r="E153" s="56"/>
      <c r="F153" s="53"/>
      <c r="G153" s="64"/>
      <c r="H153" s="56"/>
      <c r="I153" s="56"/>
      <c r="J153" s="56"/>
      <c r="K153" s="64"/>
      <c r="L153" s="56"/>
      <c r="M153" s="56"/>
      <c r="N153" s="47"/>
      <c r="O153" s="48"/>
      <c r="P153" s="48"/>
      <c r="Q153" s="48"/>
      <c r="R153" s="48"/>
      <c r="S153" s="6"/>
    </row>
    <row r="154" spans="1:19" ht="15.75" customHeight="1">
      <c r="A154" s="67"/>
      <c r="B154" s="230"/>
      <c r="C154" s="230"/>
      <c r="D154" s="230"/>
      <c r="E154" s="233"/>
      <c r="F154" s="233"/>
      <c r="G154" s="234"/>
      <c r="H154" s="234"/>
      <c r="I154" s="72"/>
      <c r="J154" s="56"/>
      <c r="K154" s="64"/>
      <c r="L154" s="56"/>
      <c r="M154" s="56"/>
      <c r="N154" s="47"/>
      <c r="O154" s="48"/>
      <c r="P154" s="48"/>
      <c r="Q154" s="48"/>
      <c r="R154" s="48"/>
      <c r="S154" s="6"/>
    </row>
    <row r="155" spans="1:19" ht="15.75" customHeight="1">
      <c r="A155" s="67"/>
      <c r="B155" s="230"/>
      <c r="C155" s="230"/>
      <c r="D155" s="230"/>
      <c r="E155" s="230"/>
      <c r="F155" s="230"/>
      <c r="G155" s="230"/>
      <c r="H155" s="230"/>
      <c r="I155" s="73"/>
      <c r="J155" s="56"/>
      <c r="K155" s="64"/>
      <c r="L155" s="56"/>
      <c r="M155" s="56"/>
      <c r="N155" s="47"/>
      <c r="O155" s="48"/>
      <c r="P155" s="48"/>
      <c r="Q155" s="48"/>
      <c r="R155" s="48"/>
      <c r="S155" s="6"/>
    </row>
    <row r="156" spans="2:19" ht="12.75">
      <c r="B156" s="6"/>
      <c r="C156" s="111"/>
      <c r="D156" s="111"/>
      <c r="E156" s="111"/>
      <c r="F156" s="111"/>
      <c r="G156" s="111"/>
      <c r="H156" s="111"/>
      <c r="J156" s="56"/>
      <c r="K156" s="64"/>
      <c r="L156" s="56"/>
      <c r="M156" s="56"/>
      <c r="N156" s="47"/>
      <c r="O156" s="48"/>
      <c r="P156" s="48"/>
      <c r="Q156" s="48"/>
      <c r="R156" s="48"/>
      <c r="S156" s="6"/>
    </row>
    <row r="157" spans="1:19" ht="12.75">
      <c r="A157" s="76"/>
      <c r="B157" s="6"/>
      <c r="C157" s="53"/>
      <c r="D157" s="54"/>
      <c r="E157" s="56"/>
      <c r="F157" s="56"/>
      <c r="G157" s="56"/>
      <c r="H157" s="56"/>
      <c r="J157" s="56"/>
      <c r="K157" s="64"/>
      <c r="L157" s="56"/>
      <c r="M157" s="56"/>
      <c r="N157" s="47"/>
      <c r="O157" s="48"/>
      <c r="P157" s="48"/>
      <c r="Q157" s="48"/>
      <c r="R157" s="48"/>
      <c r="S157" s="6"/>
    </row>
    <row r="158" spans="1:19" ht="12.75">
      <c r="A158" s="67"/>
      <c r="B158" s="6"/>
      <c r="C158" s="53"/>
      <c r="D158" s="54"/>
      <c r="E158" s="56"/>
      <c r="F158" s="56"/>
      <c r="G158" s="56"/>
      <c r="H158" s="56"/>
      <c r="J158" s="56"/>
      <c r="K158" s="64"/>
      <c r="L158" s="56"/>
      <c r="M158" s="56"/>
      <c r="N158" s="47"/>
      <c r="O158" s="48"/>
      <c r="P158" s="48"/>
      <c r="Q158" s="48"/>
      <c r="R158" s="48"/>
      <c r="S158" s="6"/>
    </row>
    <row r="159" spans="1:19" ht="12.75">
      <c r="A159" s="67"/>
      <c r="B159" s="6"/>
      <c r="C159" s="53"/>
      <c r="D159" s="54"/>
      <c r="E159" s="56"/>
      <c r="F159" s="56"/>
      <c r="G159" s="56"/>
      <c r="H159" s="56"/>
      <c r="J159" s="56"/>
      <c r="K159" s="64"/>
      <c r="L159" s="56"/>
      <c r="M159" s="56"/>
      <c r="N159" s="47"/>
      <c r="O159" s="48"/>
      <c r="P159" s="48"/>
      <c r="Q159" s="48"/>
      <c r="R159" s="48"/>
      <c r="S159" s="6"/>
    </row>
    <row r="160" spans="1:19" ht="12.75">
      <c r="A160" s="67"/>
      <c r="B160" s="6"/>
      <c r="C160" s="53"/>
      <c r="D160" s="54"/>
      <c r="E160" s="56"/>
      <c r="F160" s="56"/>
      <c r="G160" s="56"/>
      <c r="H160" s="56"/>
      <c r="J160" s="56"/>
      <c r="K160" s="64"/>
      <c r="L160" s="56"/>
      <c r="M160" s="56"/>
      <c r="N160" s="47"/>
      <c r="O160" s="48"/>
      <c r="P160" s="48"/>
      <c r="Q160" s="48"/>
      <c r="R160" s="48"/>
      <c r="S160" s="6"/>
    </row>
    <row r="161" spans="2:19" ht="12.75">
      <c r="B161" s="127"/>
      <c r="C161" s="128"/>
      <c r="D161" s="56"/>
      <c r="E161" s="56"/>
      <c r="F161" s="56"/>
      <c r="G161" s="56"/>
      <c r="H161" s="56"/>
      <c r="J161" s="56"/>
      <c r="K161" s="64"/>
      <c r="L161" s="56"/>
      <c r="M161" s="56"/>
      <c r="N161" s="47"/>
      <c r="O161" s="48"/>
      <c r="P161" s="48"/>
      <c r="Q161" s="48"/>
      <c r="R161" s="48"/>
      <c r="S161" s="6"/>
    </row>
    <row r="162" spans="2:19" ht="12.75">
      <c r="B162" s="127"/>
      <c r="C162" s="128"/>
      <c r="D162" s="56"/>
      <c r="E162" s="56"/>
      <c r="F162" s="56"/>
      <c r="G162" s="56"/>
      <c r="H162" s="56"/>
      <c r="J162" s="56"/>
      <c r="K162" s="64"/>
      <c r="L162" s="56"/>
      <c r="M162" s="56"/>
      <c r="N162" s="47"/>
      <c r="O162" s="48"/>
      <c r="P162" s="48"/>
      <c r="Q162" s="48"/>
      <c r="R162" s="48"/>
      <c r="S162" s="6"/>
    </row>
    <row r="163" spans="1:19" ht="12.75">
      <c r="A163" s="67"/>
      <c r="B163" s="6"/>
      <c r="C163" s="128"/>
      <c r="D163" s="56"/>
      <c r="E163" s="56"/>
      <c r="F163" s="56"/>
      <c r="G163" s="56"/>
      <c r="H163" s="56"/>
      <c r="J163" s="56"/>
      <c r="K163" s="64"/>
      <c r="L163" s="56"/>
      <c r="M163" s="56"/>
      <c r="N163" s="47"/>
      <c r="O163" s="48"/>
      <c r="P163" s="48"/>
      <c r="Q163" s="48"/>
      <c r="R163" s="48"/>
      <c r="S163" s="6"/>
    </row>
    <row r="164" spans="1:19" ht="12.75">
      <c r="A164" s="10"/>
      <c r="B164" s="129"/>
      <c r="C164" s="128"/>
      <c r="D164" s="56"/>
      <c r="E164" s="56"/>
      <c r="F164" s="56"/>
      <c r="G164" s="56"/>
      <c r="H164" s="56"/>
      <c r="J164" s="56"/>
      <c r="K164" s="64"/>
      <c r="L164" s="56"/>
      <c r="M164" s="56"/>
      <c r="N164" s="47"/>
      <c r="O164" s="48"/>
      <c r="P164" s="48"/>
      <c r="Q164" s="48"/>
      <c r="R164" s="48"/>
      <c r="S164" s="6"/>
    </row>
    <row r="165" spans="1:19" ht="12.75">
      <c r="A165" s="67"/>
      <c r="B165" s="56"/>
      <c r="C165" s="56"/>
      <c r="D165" s="56"/>
      <c r="E165" s="56"/>
      <c r="F165" s="53"/>
      <c r="G165" s="64"/>
      <c r="H165" s="56"/>
      <c r="I165" s="56"/>
      <c r="J165" s="56"/>
      <c r="K165" s="64"/>
      <c r="L165" s="56"/>
      <c r="M165" s="56"/>
      <c r="N165" s="47"/>
      <c r="O165" s="48"/>
      <c r="P165" s="48"/>
      <c r="Q165" s="48"/>
      <c r="R165" s="48"/>
      <c r="S165" s="6"/>
    </row>
    <row r="166" spans="1:19" ht="12.75">
      <c r="A166" s="67"/>
      <c r="B166" s="56"/>
      <c r="C166" s="56"/>
      <c r="D166" s="56"/>
      <c r="E166" s="56"/>
      <c r="F166" s="53"/>
      <c r="G166" s="64"/>
      <c r="H166" s="56"/>
      <c r="I166" s="56"/>
      <c r="J166" s="56"/>
      <c r="K166" s="64"/>
      <c r="L166" s="56"/>
      <c r="M166" s="56"/>
      <c r="N166" s="47"/>
      <c r="O166" s="48"/>
      <c r="P166" s="48"/>
      <c r="Q166" s="48"/>
      <c r="R166" s="48"/>
      <c r="S166" s="6"/>
    </row>
    <row r="167" spans="10:19" ht="12.75">
      <c r="J167" s="46"/>
      <c r="K167" s="46"/>
      <c r="L167" s="46"/>
      <c r="M167" s="46"/>
      <c r="N167" s="47"/>
      <c r="O167" s="48"/>
      <c r="P167" s="48"/>
      <c r="Q167" s="48"/>
      <c r="R167" s="48"/>
      <c r="S167" s="6"/>
    </row>
    <row r="168" spans="12:17" ht="12.75">
      <c r="L168" s="78"/>
      <c r="M168" s="78"/>
      <c r="N168" s="79"/>
      <c r="O168" s="48"/>
      <c r="P168" s="6"/>
      <c r="Q168" s="6"/>
    </row>
    <row r="169" spans="12:17" ht="12.75">
      <c r="L169" s="78"/>
      <c r="M169" s="78"/>
      <c r="N169" s="79"/>
      <c r="O169" s="48"/>
      <c r="P169" s="6"/>
      <c r="Q169" s="6"/>
    </row>
    <row r="170" spans="12:17" ht="12.75">
      <c r="L170" s="78"/>
      <c r="M170" s="78"/>
      <c r="N170" s="79"/>
      <c r="O170" s="48"/>
      <c r="P170" s="6"/>
      <c r="Q170" s="6"/>
    </row>
    <row r="171" spans="12:17" ht="12.75">
      <c r="L171" s="78"/>
      <c r="M171" s="78"/>
      <c r="N171" s="79"/>
      <c r="O171" s="48"/>
      <c r="P171" s="6"/>
      <c r="Q171" s="6"/>
    </row>
    <row r="172" spans="12:17" ht="40.5" customHeight="1">
      <c r="L172" s="78"/>
      <c r="M172" s="78"/>
      <c r="N172" s="79"/>
      <c r="O172" s="48"/>
      <c r="P172" s="6"/>
      <c r="Q172" s="6"/>
    </row>
    <row r="173" spans="12:17" ht="12.75">
      <c r="L173" s="78"/>
      <c r="M173" s="78"/>
      <c r="N173" s="79"/>
      <c r="O173" s="48"/>
      <c r="P173" s="6"/>
      <c r="Q173" s="6"/>
    </row>
    <row r="174" spans="12:17" ht="12.75">
      <c r="L174" s="78"/>
      <c r="M174" s="78"/>
      <c r="N174" s="79"/>
      <c r="O174" s="48"/>
      <c r="P174" s="6"/>
      <c r="Q174" s="6"/>
    </row>
    <row r="175" spans="12:17" ht="12.75">
      <c r="L175" s="78"/>
      <c r="M175" s="78"/>
      <c r="N175" s="79"/>
      <c r="O175" s="48"/>
      <c r="P175" s="6"/>
      <c r="Q175" s="6"/>
    </row>
    <row r="176" spans="12:17" ht="12.75">
      <c r="L176" s="78"/>
      <c r="M176" s="78"/>
      <c r="N176" s="79"/>
      <c r="O176" s="48"/>
      <c r="P176" s="6"/>
      <c r="Q176" s="6"/>
    </row>
    <row r="177" spans="12:17" ht="12.75">
      <c r="L177" s="78"/>
      <c r="M177" s="78"/>
      <c r="N177" s="79"/>
      <c r="O177" s="48"/>
      <c r="P177" s="6"/>
      <c r="Q177" s="6"/>
    </row>
    <row r="178" spans="12:17" ht="12.75">
      <c r="L178" s="78"/>
      <c r="M178" s="78"/>
      <c r="N178" s="79"/>
      <c r="O178" s="48"/>
      <c r="P178" s="6"/>
      <c r="Q178" s="6"/>
    </row>
    <row r="179" spans="12:17" ht="12.75">
      <c r="L179" s="78"/>
      <c r="M179" s="78"/>
      <c r="N179" s="79"/>
      <c r="O179" s="48"/>
      <c r="P179" s="6"/>
      <c r="Q179" s="6"/>
    </row>
    <row r="180" spans="12:17" ht="12.75">
      <c r="L180" s="78"/>
      <c r="M180" s="78"/>
      <c r="N180" s="79"/>
      <c r="O180" s="48"/>
      <c r="P180" s="6"/>
      <c r="Q180" s="6"/>
    </row>
    <row r="181" spans="12:17" ht="12.75">
      <c r="L181" s="78"/>
      <c r="M181" s="78"/>
      <c r="N181" s="79"/>
      <c r="O181" s="48"/>
      <c r="P181" s="6"/>
      <c r="Q181" s="6"/>
    </row>
    <row r="182" spans="12:17" ht="12.75">
      <c r="L182" s="78"/>
      <c r="M182" s="78"/>
      <c r="N182" s="79"/>
      <c r="O182" s="48"/>
      <c r="P182" s="6"/>
      <c r="Q182" s="6"/>
    </row>
    <row r="183" spans="12:17" ht="12.75">
      <c r="L183" s="78"/>
      <c r="M183" s="78"/>
      <c r="N183" s="79"/>
      <c r="O183" s="48"/>
      <c r="P183" s="6"/>
      <c r="Q183" s="6"/>
    </row>
    <row r="184" spans="12:17" ht="12.75">
      <c r="L184" s="78"/>
      <c r="M184" s="78"/>
      <c r="N184" s="79"/>
      <c r="O184" s="48"/>
      <c r="P184" s="6"/>
      <c r="Q184" s="6"/>
    </row>
    <row r="185" spans="12:17" ht="12.75">
      <c r="L185" s="78"/>
      <c r="M185" s="78"/>
      <c r="N185" s="79"/>
      <c r="O185" s="48"/>
      <c r="P185" s="6"/>
      <c r="Q185" s="6"/>
    </row>
    <row r="186" spans="12:17" ht="12.75">
      <c r="L186" s="78"/>
      <c r="M186" s="78"/>
      <c r="N186" s="79"/>
      <c r="O186" s="48"/>
      <c r="P186" s="6"/>
      <c r="Q186" s="6"/>
    </row>
    <row r="187" spans="12:17" ht="40.5" customHeight="1">
      <c r="L187" s="78"/>
      <c r="M187" s="78"/>
      <c r="N187" s="79"/>
      <c r="O187" s="48"/>
      <c r="P187" s="6"/>
      <c r="Q187" s="6"/>
    </row>
    <row r="188" spans="12:17" ht="12.75">
      <c r="L188" s="78"/>
      <c r="M188" s="78"/>
      <c r="N188" s="79"/>
      <c r="O188" s="48"/>
      <c r="P188" s="6"/>
      <c r="Q188" s="6"/>
    </row>
    <row r="189" spans="12:17" ht="12.75">
      <c r="L189" s="78"/>
      <c r="M189" s="78"/>
      <c r="N189" s="79"/>
      <c r="O189" s="48"/>
      <c r="P189" s="6"/>
      <c r="Q189" s="6"/>
    </row>
    <row r="190" spans="12:17" ht="12.75">
      <c r="L190" s="78"/>
      <c r="M190" s="78"/>
      <c r="N190" s="79"/>
      <c r="O190" s="48"/>
      <c r="P190" s="6"/>
      <c r="Q190" s="6"/>
    </row>
    <row r="191" spans="12:17" ht="12.75">
      <c r="L191" s="78"/>
      <c r="M191" s="78"/>
      <c r="N191" s="79"/>
      <c r="O191" s="48"/>
      <c r="P191" s="6"/>
      <c r="Q191" s="6"/>
    </row>
    <row r="192" spans="12:17" ht="12.75">
      <c r="L192" s="78"/>
      <c r="M192" s="78"/>
      <c r="N192" s="79"/>
      <c r="O192" s="48"/>
      <c r="P192" s="6"/>
      <c r="Q192" s="6"/>
    </row>
    <row r="193" spans="12:17" ht="12.75">
      <c r="L193" s="78"/>
      <c r="M193" s="78"/>
      <c r="N193" s="79"/>
      <c r="O193" s="48"/>
      <c r="P193" s="6"/>
      <c r="Q193" s="6"/>
    </row>
    <row r="194" spans="12:17" ht="12.75">
      <c r="L194" s="78"/>
      <c r="M194" s="78"/>
      <c r="N194" s="79"/>
      <c r="O194" s="48"/>
      <c r="P194" s="6"/>
      <c r="Q194" s="6"/>
    </row>
    <row r="195" spans="12:17" ht="12.75">
      <c r="L195" s="78"/>
      <c r="M195" s="78"/>
      <c r="N195" s="79"/>
      <c r="O195" s="48"/>
      <c r="P195" s="6"/>
      <c r="Q195" s="6"/>
    </row>
    <row r="196" spans="12:17" ht="12.75">
      <c r="L196" s="78"/>
      <c r="M196" s="78"/>
      <c r="N196" s="79"/>
      <c r="O196" s="48"/>
      <c r="P196" s="6"/>
      <c r="Q196" s="6"/>
    </row>
    <row r="197" spans="12:17" ht="12.75">
      <c r="L197" s="78"/>
      <c r="M197" s="78"/>
      <c r="N197" s="79"/>
      <c r="O197" s="48"/>
      <c r="P197" s="6"/>
      <c r="Q197" s="6"/>
    </row>
    <row r="198" spans="1:17" s="61" customFormat="1" ht="4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78"/>
      <c r="M198" s="78"/>
      <c r="N198" s="79"/>
      <c r="O198" s="48"/>
      <c r="P198" s="6"/>
      <c r="Q198" s="6"/>
    </row>
    <row r="199" spans="12:17" ht="12.75">
      <c r="L199" s="78"/>
      <c r="M199" s="78"/>
      <c r="N199" s="79"/>
      <c r="O199" s="48"/>
      <c r="P199" s="6"/>
      <c r="Q199" s="6"/>
    </row>
    <row r="200" spans="12:17" ht="12.75">
      <c r="L200" s="78"/>
      <c r="M200" s="78"/>
      <c r="N200" s="79"/>
      <c r="O200" s="48"/>
      <c r="P200" s="6"/>
      <c r="Q200" s="6"/>
    </row>
    <row r="201" spans="12:17" ht="12.75">
      <c r="L201" s="78"/>
      <c r="M201" s="78"/>
      <c r="N201" s="79"/>
      <c r="O201" s="48"/>
      <c r="P201" s="6"/>
      <c r="Q201" s="6"/>
    </row>
    <row r="202" spans="12:17" ht="12.75">
      <c r="L202" s="78"/>
      <c r="M202" s="78"/>
      <c r="N202" s="79"/>
      <c r="O202" s="48"/>
      <c r="P202" s="6"/>
      <c r="Q202" s="6"/>
    </row>
    <row r="203" spans="12:17" ht="12.75">
      <c r="L203" s="10"/>
      <c r="M203" s="10"/>
      <c r="N203" s="24"/>
      <c r="O203" s="48"/>
      <c r="P203" s="6"/>
      <c r="Q203" s="6"/>
    </row>
    <row r="204" spans="12:17" ht="12.75">
      <c r="L204" s="10"/>
      <c r="M204" s="10"/>
      <c r="N204" s="80"/>
      <c r="O204" s="48"/>
      <c r="P204" s="6"/>
      <c r="Q204" s="6"/>
    </row>
    <row r="205" spans="12:17" ht="12.75">
      <c r="L205" s="10"/>
      <c r="M205" s="10"/>
      <c r="N205" s="80"/>
      <c r="O205" s="6"/>
      <c r="P205" s="6"/>
      <c r="Q205" s="6"/>
    </row>
    <row r="206" spans="12:17" ht="12.75">
      <c r="L206" s="10"/>
      <c r="M206" s="10"/>
      <c r="N206" s="80"/>
      <c r="O206" s="6"/>
      <c r="P206" s="6"/>
      <c r="Q206" s="6"/>
    </row>
    <row r="207" spans="12:17" ht="12.75">
      <c r="L207" s="10"/>
      <c r="M207" s="10"/>
      <c r="N207" s="80"/>
      <c r="O207" s="6"/>
      <c r="P207" s="6"/>
      <c r="Q207" s="6"/>
    </row>
    <row r="208" spans="12:17" ht="12.75">
      <c r="L208" s="10"/>
      <c r="M208" s="10"/>
      <c r="N208" s="80"/>
      <c r="O208" s="6"/>
      <c r="P208" s="6"/>
      <c r="Q208" s="6"/>
    </row>
    <row r="209" spans="12:19" ht="12.75">
      <c r="L209" s="10"/>
      <c r="M209" s="10"/>
      <c r="N209" s="10"/>
      <c r="O209" s="6"/>
      <c r="R209" s="48"/>
      <c r="S209" s="6"/>
    </row>
    <row r="210" spans="12:19" ht="12.75">
      <c r="L210" s="10"/>
      <c r="M210" s="10"/>
      <c r="N210" s="10"/>
      <c r="O210" s="6"/>
      <c r="R210" s="48"/>
      <c r="S210" s="6"/>
    </row>
    <row r="211" spans="12:19" ht="12.75">
      <c r="L211" s="10"/>
      <c r="M211" s="10"/>
      <c r="N211" s="10"/>
      <c r="O211" s="6"/>
      <c r="R211" s="48"/>
      <c r="S211" s="6"/>
    </row>
    <row r="212" spans="12:19" ht="13.5" customHeight="1">
      <c r="L212" s="10"/>
      <c r="M212" s="10"/>
      <c r="N212" s="10"/>
      <c r="O212" s="6"/>
      <c r="R212" s="48"/>
      <c r="S212" s="6"/>
    </row>
    <row r="213" spans="12:19" ht="12.75">
      <c r="L213" s="10"/>
      <c r="M213" s="10"/>
      <c r="N213" s="10"/>
      <c r="R213" s="48"/>
      <c r="S213" s="6"/>
    </row>
    <row r="214" spans="12:19" ht="12.75">
      <c r="L214" s="10"/>
      <c r="M214" s="10"/>
      <c r="N214" s="10"/>
      <c r="R214" s="48"/>
      <c r="S214" s="6"/>
    </row>
    <row r="215" spans="12:19" ht="19.5" customHeight="1">
      <c r="L215" s="10"/>
      <c r="M215" s="10"/>
      <c r="N215" s="10"/>
      <c r="R215" s="48"/>
      <c r="S215" s="6"/>
    </row>
    <row r="216" spans="12:19" ht="12.75">
      <c r="L216" s="10"/>
      <c r="M216" s="10"/>
      <c r="N216" s="10"/>
      <c r="R216" s="48"/>
      <c r="S216" s="6"/>
    </row>
    <row r="217" spans="12:19" ht="12.75">
      <c r="L217" s="10"/>
      <c r="M217" s="10"/>
      <c r="N217" s="10"/>
      <c r="R217" s="48"/>
      <c r="S217" s="6"/>
    </row>
    <row r="218" spans="12:19" ht="12.75">
      <c r="L218" s="10"/>
      <c r="M218" s="10"/>
      <c r="N218" s="10"/>
      <c r="R218" s="48"/>
      <c r="S218" s="6"/>
    </row>
    <row r="219" spans="12:19" ht="12.75">
      <c r="L219" s="10"/>
      <c r="M219" s="10"/>
      <c r="N219" s="10"/>
      <c r="R219" s="48"/>
      <c r="S219" s="6"/>
    </row>
    <row r="220" spans="12:19" ht="12.75">
      <c r="L220" s="10"/>
      <c r="M220" s="10"/>
      <c r="N220" s="10"/>
      <c r="R220" s="48"/>
      <c r="S220" s="6"/>
    </row>
    <row r="221" spans="12:19" ht="12.75">
      <c r="L221" s="10"/>
      <c r="M221" s="10"/>
      <c r="N221" s="10"/>
      <c r="R221" s="48"/>
      <c r="S221" s="6"/>
    </row>
    <row r="222" spans="12:19" ht="12.75">
      <c r="L222" s="10"/>
      <c r="M222" s="10"/>
      <c r="N222" s="10"/>
      <c r="R222" s="48"/>
      <c r="S222" s="6"/>
    </row>
    <row r="223" spans="12:19" ht="12.75">
      <c r="L223" s="10"/>
      <c r="M223" s="10"/>
      <c r="N223" s="10"/>
      <c r="R223" s="48"/>
      <c r="S223" s="6"/>
    </row>
    <row r="224" spans="18:19" ht="12.75">
      <c r="R224" s="48"/>
      <c r="S224" s="6"/>
    </row>
    <row r="225" spans="18:19" ht="12.75">
      <c r="R225" s="48"/>
      <c r="S225" s="6"/>
    </row>
    <row r="226" spans="18:19" ht="12.75">
      <c r="R226" s="48"/>
      <c r="S226" s="6"/>
    </row>
    <row r="227" spans="18:19" ht="12.75">
      <c r="R227" s="48"/>
      <c r="S227" s="6"/>
    </row>
    <row r="228" spans="18:19" ht="12.75">
      <c r="R228" s="48"/>
      <c r="S228" s="6"/>
    </row>
    <row r="229" spans="18:19" ht="12.75">
      <c r="R229" s="48"/>
      <c r="S229" s="6"/>
    </row>
    <row r="230" spans="18:19" ht="12.75">
      <c r="R230" s="48"/>
      <c r="S230" s="6"/>
    </row>
    <row r="231" spans="18:19" ht="12.75">
      <c r="R231" s="48"/>
      <c r="S231" s="6"/>
    </row>
    <row r="232" spans="18:19" ht="12.75">
      <c r="R232" s="48"/>
      <c r="S232" s="6"/>
    </row>
    <row r="233" spans="18:19" ht="12.75">
      <c r="R233" s="48"/>
      <c r="S233" s="6"/>
    </row>
    <row r="234" spans="18:19" ht="12.75">
      <c r="R234" s="48"/>
      <c r="S234" s="6"/>
    </row>
    <row r="235" spans="18:19" ht="12.75">
      <c r="R235" s="48"/>
      <c r="S235" s="6"/>
    </row>
    <row r="236" spans="18:19" ht="12.75">
      <c r="R236" s="48"/>
      <c r="S236" s="6"/>
    </row>
    <row r="237" spans="18:19" ht="12.75">
      <c r="R237" s="48"/>
      <c r="S237" s="6"/>
    </row>
    <row r="238" spans="18:19" ht="12.75">
      <c r="R238" s="48"/>
      <c r="S238" s="6"/>
    </row>
    <row r="239" spans="18:19" ht="12.75">
      <c r="R239" s="48"/>
      <c r="S239" s="6"/>
    </row>
    <row r="240" spans="18:19" ht="12.75">
      <c r="R240" s="48"/>
      <c r="S240" s="6"/>
    </row>
    <row r="241" spans="18:19" ht="12.75">
      <c r="R241" s="48"/>
      <c r="S241" s="6"/>
    </row>
    <row r="242" spans="18:19" ht="12.75">
      <c r="R242" s="48"/>
      <c r="S242" s="6"/>
    </row>
    <row r="243" spans="18:19" ht="12.75">
      <c r="R243" s="48"/>
      <c r="S243" s="6"/>
    </row>
    <row r="244" spans="18:19" ht="12.75">
      <c r="R244" s="48"/>
      <c r="S244" s="6"/>
    </row>
    <row r="245" spans="18:19" ht="12.75">
      <c r="R245" s="48"/>
      <c r="S245" s="6"/>
    </row>
    <row r="246" spans="18:19" ht="12.75">
      <c r="R246" s="48"/>
      <c r="S246" s="6"/>
    </row>
    <row r="247" spans="18:19" ht="69.75" customHeight="1">
      <c r="R247" s="48"/>
      <c r="S247" s="6"/>
    </row>
    <row r="248" spans="18:19" ht="15.75" customHeight="1">
      <c r="R248" s="48"/>
      <c r="S248" s="6"/>
    </row>
    <row r="249" spans="18:19" ht="12.75">
      <c r="R249" s="48"/>
      <c r="S249" s="6"/>
    </row>
    <row r="250" spans="18:19" ht="12.75">
      <c r="R250" s="48"/>
      <c r="S250" s="6"/>
    </row>
    <row r="251" spans="18:19" ht="12.75">
      <c r="R251" s="48"/>
      <c r="S251" s="6"/>
    </row>
    <row r="252" spans="18:19" ht="12.75">
      <c r="R252" s="48"/>
      <c r="S252" s="6"/>
    </row>
    <row r="253" spans="18:19" ht="12.75">
      <c r="R253" s="48"/>
      <c r="S253" s="6"/>
    </row>
    <row r="254" spans="18:19" ht="12.75">
      <c r="R254" s="48"/>
      <c r="S254" s="6"/>
    </row>
    <row r="255" spans="18:19" ht="12.75">
      <c r="R255" s="48"/>
      <c r="S255" s="6"/>
    </row>
    <row r="256" spans="18:19" ht="12.75">
      <c r="R256" s="48"/>
      <c r="S256" s="6"/>
    </row>
    <row r="257" spans="18:19" ht="12.75">
      <c r="R257" s="48"/>
      <c r="S257" s="6"/>
    </row>
    <row r="258" spans="18:19" ht="12.75">
      <c r="R258" s="48"/>
      <c r="S258" s="6"/>
    </row>
    <row r="259" spans="18:19" ht="12.75">
      <c r="R259" s="48"/>
      <c r="S259" s="6"/>
    </row>
    <row r="260" spans="18:19" ht="12.75">
      <c r="R260" s="48"/>
      <c r="S260" s="6"/>
    </row>
    <row r="261" spans="18:19" ht="12.75">
      <c r="R261" s="48"/>
      <c r="S261" s="6"/>
    </row>
    <row r="262" spans="18:19" ht="12.75">
      <c r="R262" s="48"/>
      <c r="S262" s="6"/>
    </row>
    <row r="263" spans="18:19" ht="12.75">
      <c r="R263" s="48"/>
      <c r="S263" s="6"/>
    </row>
    <row r="264" spans="18:19" ht="12.75">
      <c r="R264" s="48"/>
      <c r="S264" s="6"/>
    </row>
    <row r="265" spans="18:19" ht="12.75">
      <c r="R265" s="48"/>
      <c r="S265" s="6"/>
    </row>
    <row r="266" spans="18:19" ht="12.75">
      <c r="R266" s="48"/>
      <c r="S266" s="6"/>
    </row>
    <row r="267" spans="18:19" ht="12.75">
      <c r="R267" s="48"/>
      <c r="S267" s="6"/>
    </row>
    <row r="268" spans="18:19" ht="12.75">
      <c r="R268" s="6"/>
      <c r="S268" s="6"/>
    </row>
    <row r="269" spans="18:19" ht="12.75">
      <c r="R269" s="6"/>
      <c r="S269" s="6"/>
    </row>
    <row r="270" spans="18:19" ht="12.75">
      <c r="R270" s="6"/>
      <c r="S270" s="6"/>
    </row>
    <row r="271" spans="18:19" ht="12.75">
      <c r="R271" s="6"/>
      <c r="S271" s="6"/>
    </row>
    <row r="272" spans="18:19" ht="12.75">
      <c r="R272" s="6"/>
      <c r="S272" s="6"/>
    </row>
    <row r="273" spans="18:19" ht="12.75">
      <c r="R273" s="6"/>
      <c r="S273" s="6"/>
    </row>
    <row r="274" spans="18:19" ht="12.75">
      <c r="R274" s="6"/>
      <c r="S274" s="6"/>
    </row>
    <row r="275" spans="18:19" ht="12.75">
      <c r="R275" s="6"/>
      <c r="S275" s="6"/>
    </row>
    <row r="276" spans="18:19" ht="12.75">
      <c r="R276" s="6"/>
      <c r="S276" s="6"/>
    </row>
    <row r="277" spans="18:19" ht="12.75">
      <c r="R277" s="6"/>
      <c r="S277" s="6"/>
    </row>
    <row r="278" spans="18:19" ht="12.75">
      <c r="R278" s="6"/>
      <c r="S278" s="6"/>
    </row>
    <row r="279" spans="18:19" ht="12.75">
      <c r="R279" s="6"/>
      <c r="S279" s="6"/>
    </row>
    <row r="280" spans="18:19" ht="12.75">
      <c r="R280" s="6"/>
      <c r="S280" s="6"/>
    </row>
    <row r="281" spans="18:19" ht="12.75">
      <c r="R281" s="6"/>
      <c r="S281" s="6"/>
    </row>
    <row r="282" spans="18:19" ht="12.75">
      <c r="R282" s="6"/>
      <c r="S282" s="6"/>
    </row>
    <row r="283" spans="18:19" ht="12.75">
      <c r="R283" s="6"/>
      <c r="S283" s="6"/>
    </row>
    <row r="284" spans="18:19" ht="12.75">
      <c r="R284" s="6"/>
      <c r="S284" s="6"/>
    </row>
    <row r="285" spans="18:19" ht="12.75">
      <c r="R285" s="6"/>
      <c r="S285" s="6"/>
    </row>
    <row r="286" spans="18:19" ht="12.75">
      <c r="R286" s="6"/>
      <c r="S286" s="6"/>
    </row>
    <row r="287" spans="18:19" ht="12.75">
      <c r="R287" s="6"/>
      <c r="S287" s="6"/>
    </row>
    <row r="288" spans="18:19" ht="12.75">
      <c r="R288" s="6"/>
      <c r="S288" s="6"/>
    </row>
    <row r="289" spans="18:19" ht="12.75">
      <c r="R289" s="6"/>
      <c r="S289" s="6"/>
    </row>
    <row r="290" spans="18:19" ht="12.75">
      <c r="R290" s="6"/>
      <c r="S290" s="6"/>
    </row>
    <row r="291" spans="18:19" ht="12.75">
      <c r="R291" s="6"/>
      <c r="S291" s="6"/>
    </row>
    <row r="292" spans="18:19" ht="12.75">
      <c r="R292" s="6"/>
      <c r="S292" s="6"/>
    </row>
    <row r="293" spans="18:19" ht="12.75">
      <c r="R293" s="6"/>
      <c r="S293" s="6"/>
    </row>
    <row r="294" spans="18:19" ht="12.75">
      <c r="R294" s="6"/>
      <c r="S294" s="6"/>
    </row>
    <row r="295" spans="18:19" ht="12.75">
      <c r="R295" s="6"/>
      <c r="S295" s="6"/>
    </row>
    <row r="296" spans="18:19" ht="12.75">
      <c r="R296" s="6"/>
      <c r="S296" s="6"/>
    </row>
    <row r="297" spans="18:19" ht="12.75">
      <c r="R297" s="6"/>
      <c r="S297" s="6"/>
    </row>
    <row r="298" spans="18:19" ht="12.75">
      <c r="R298" s="6"/>
      <c r="S298" s="6"/>
    </row>
    <row r="299" spans="18:19" ht="12.75">
      <c r="R299" s="6"/>
      <c r="S299" s="6"/>
    </row>
    <row r="300" spans="18:19" ht="12.75">
      <c r="R300" s="6"/>
      <c r="S300" s="6"/>
    </row>
    <row r="301" spans="18:19" ht="12.75">
      <c r="R301" s="6"/>
      <c r="S301" s="6"/>
    </row>
    <row r="302" spans="18:19" ht="12.75">
      <c r="R302" s="6"/>
      <c r="S302" s="6"/>
    </row>
    <row r="303" spans="18:19" ht="12.75">
      <c r="R303" s="6"/>
      <c r="S303" s="6"/>
    </row>
    <row r="304" spans="18:19" ht="12.75">
      <c r="R304" s="6"/>
      <c r="S304" s="6"/>
    </row>
    <row r="305" spans="18:19" ht="12.75">
      <c r="R305" s="6"/>
      <c r="S305" s="6"/>
    </row>
    <row r="306" spans="18:19" ht="13.5" customHeight="1">
      <c r="R306" s="6"/>
      <c r="S306" s="6"/>
    </row>
    <row r="307" spans="18:19" ht="19.5" customHeight="1">
      <c r="R307" s="6"/>
      <c r="S307" s="6"/>
    </row>
    <row r="308" spans="18:19" ht="69.75" customHeight="1">
      <c r="R308" s="6"/>
      <c r="S308" s="6"/>
    </row>
    <row r="309" spans="18:19" ht="12.75">
      <c r="R309" s="6"/>
      <c r="S309" s="6"/>
    </row>
    <row r="310" spans="18:19" ht="12.75">
      <c r="R310" s="6"/>
      <c r="S310" s="6"/>
    </row>
    <row r="311" spans="18:19" ht="12.75">
      <c r="R311" s="6"/>
      <c r="S311" s="6"/>
    </row>
    <row r="312" spans="18:19" ht="12.75">
      <c r="R312" s="6"/>
      <c r="S312" s="6"/>
    </row>
    <row r="313" spans="18:19" ht="12.75">
      <c r="R313" s="6"/>
      <c r="S313" s="6"/>
    </row>
    <row r="314" spans="18:19" ht="12.75">
      <c r="R314" s="6"/>
      <c r="S314" s="6"/>
    </row>
    <row r="315" spans="18:19" ht="12.75">
      <c r="R315" s="6"/>
      <c r="S315" s="6"/>
    </row>
    <row r="320" ht="39.75" customHeight="1"/>
    <row r="321" ht="19.5" customHeight="1"/>
  </sheetData>
  <sheetProtection selectLockedCells="1"/>
  <mergeCells count="75">
    <mergeCell ref="G5:H5"/>
    <mergeCell ref="G6:H6"/>
    <mergeCell ref="E7:F7"/>
    <mergeCell ref="G7:H7"/>
    <mergeCell ref="J142:K142"/>
    <mergeCell ref="J129:K129"/>
    <mergeCell ref="B49:K49"/>
    <mergeCell ref="B50:K50"/>
    <mergeCell ref="B129:C129"/>
    <mergeCell ref="D129:E129"/>
    <mergeCell ref="B127:E128"/>
    <mergeCell ref="J93:K93"/>
    <mergeCell ref="B93:C93"/>
    <mergeCell ref="A1:I1"/>
    <mergeCell ref="J1:R1"/>
    <mergeCell ref="B21:E21"/>
    <mergeCell ref="B22:E22"/>
    <mergeCell ref="B4:D4"/>
    <mergeCell ref="J67:K67"/>
    <mergeCell ref="D56:E56"/>
    <mergeCell ref="G8:H8"/>
    <mergeCell ref="E5:F5"/>
    <mergeCell ref="D67:E67"/>
    <mergeCell ref="F67:G67"/>
    <mergeCell ref="H67:I67"/>
    <mergeCell ref="D26:E26"/>
    <mergeCell ref="D27:E27"/>
    <mergeCell ref="B44:K44"/>
    <mergeCell ref="E6:F6"/>
    <mergeCell ref="J56:K56"/>
    <mergeCell ref="H128:K128"/>
    <mergeCell ref="B155:H155"/>
    <mergeCell ref="A51:E51"/>
    <mergeCell ref="H56:I56"/>
    <mergeCell ref="B154:D154"/>
    <mergeCell ref="E154:F154"/>
    <mergeCell ref="G154:H154"/>
    <mergeCell ref="H93:I93"/>
    <mergeCell ref="B142:C142"/>
    <mergeCell ref="H129:I129"/>
    <mergeCell ref="H127:K127"/>
    <mergeCell ref="E8:F8"/>
    <mergeCell ref="F93:G93"/>
    <mergeCell ref="B48:K48"/>
    <mergeCell ref="F18:G18"/>
    <mergeCell ref="B45:K45"/>
    <mergeCell ref="B46:K46"/>
    <mergeCell ref="B24:E24"/>
    <mergeCell ref="F56:G56"/>
    <mergeCell ref="B67:C67"/>
    <mergeCell ref="B116:C116"/>
    <mergeCell ref="D116:E116"/>
    <mergeCell ref="B25:C25"/>
    <mergeCell ref="B26:C26"/>
    <mergeCell ref="B27:C27"/>
    <mergeCell ref="D25:E25"/>
    <mergeCell ref="B47:K47"/>
    <mergeCell ref="B42:K42"/>
    <mergeCell ref="B43:K43"/>
    <mergeCell ref="L18:M18"/>
    <mergeCell ref="B18:E18"/>
    <mergeCell ref="H18:I18"/>
    <mergeCell ref="J18:K18"/>
    <mergeCell ref="B20:E20"/>
    <mergeCell ref="B23:E23"/>
    <mergeCell ref="C7:D7"/>
    <mergeCell ref="C8:D8"/>
    <mergeCell ref="E4:F4"/>
    <mergeCell ref="G4:H4"/>
    <mergeCell ref="D93:E93"/>
    <mergeCell ref="C9:D9"/>
    <mergeCell ref="C10:D10"/>
    <mergeCell ref="C5:D5"/>
    <mergeCell ref="C6:D6"/>
    <mergeCell ref="B56:C56"/>
  </mergeCells>
  <conditionalFormatting sqref="J129 B129:E129 K142 E67:I67 K93 E93:F93 H93 G18:K18 E56:I56">
    <cfRule type="cellIs" priority="1" dxfId="14" operator="between" stopIfTrue="1">
      <formula>-100</formula>
      <formula>0</formula>
    </cfRule>
    <cfRule type="cellIs" priority="2" dxfId="13" operator="between" stopIfTrue="1">
      <formula>0</formula>
      <formula>50</formula>
    </cfRule>
    <cfRule type="cellIs" priority="3" dxfId="12" operator="between" stopIfTrue="1">
      <formula>50</formula>
      <formula>200</formula>
    </cfRule>
  </conditionalFormatting>
  <conditionalFormatting sqref="H131:I138 D165:E166 D152:E153 D95:E107 D121:E121">
    <cfRule type="expression" priority="4" dxfId="1" stopIfTrue="1">
      <formula>ISERROR($D$95:$E$102)</formula>
    </cfRule>
  </conditionalFormatting>
  <conditionalFormatting sqref="B165:C166 B148:C153 B103 B99:C102 C103:C107 B120:C123">
    <cfRule type="expression" priority="5" dxfId="1" stopIfTrue="1">
      <formula>ISERROR($B$99:$C$102)</formula>
    </cfRule>
  </conditionalFormatting>
  <conditionalFormatting sqref="H165:I166 H152:I153 I95:I105 H95:H107 H120:H121 I110:I112 H109:H112 I120:I126">
    <cfRule type="expression" priority="6" dxfId="1" stopIfTrue="1">
      <formula>ISERROR($H$95:$I$102)</formula>
    </cfRule>
  </conditionalFormatting>
  <conditionalFormatting sqref="E157:H164">
    <cfRule type="expression" priority="7" dxfId="1" stopIfTrue="1">
      <formula>ISERROR($E$157:$H$164)</formula>
    </cfRule>
  </conditionalFormatting>
  <conditionalFormatting sqref="C161:D164">
    <cfRule type="expression" priority="8" dxfId="1" stopIfTrue="1">
      <formula>ISERROR($C$161:$D$164)</formula>
    </cfRule>
  </conditionalFormatting>
  <conditionalFormatting sqref="L108">
    <cfRule type="cellIs" priority="9" dxfId="1" operator="equal" stopIfTrue="1">
      <formula>0</formula>
    </cfRule>
  </conditionalFormatting>
  <conditionalFormatting sqref="B131:D140 E139:K140 E131:E138">
    <cfRule type="expression" priority="10" dxfId="1" stopIfTrue="1">
      <formula>ISERROR($B$84:$K$91)</formula>
    </cfRule>
  </conditionalFormatting>
  <conditionalFormatting sqref="C77:C80">
    <cfRule type="expression" priority="11" dxfId="1" stopIfTrue="1">
      <formula>ISERROR(#REF!)</formula>
    </cfRule>
  </conditionalFormatting>
  <conditionalFormatting sqref="D77:E80 D110:E113">
    <cfRule type="expression" priority="12" dxfId="1" stopIfTrue="1">
      <formula>"iserror($C$84:$E$85"</formula>
    </cfRule>
  </conditionalFormatting>
  <conditionalFormatting sqref="B61:E65 J58:K65">
    <cfRule type="expression" priority="13" dxfId="1" stopIfTrue="1">
      <formula>ISERROR($B$58:$K$65)</formula>
    </cfRule>
  </conditionalFormatting>
  <conditionalFormatting sqref="C109:E109 C110:C114">
    <cfRule type="expression" priority="14" dxfId="1" stopIfTrue="1">
      <formula>ISERROR($C$68:$E$68)</formula>
    </cfRule>
  </conditionalFormatting>
  <conditionalFormatting sqref="A69:IV76 B58:E60">
    <cfRule type="expression" priority="15" dxfId="0" stopIfTrue="1">
      <formula>ISERROR($B$69:$K$76)</formula>
    </cfRule>
  </conditionalFormatting>
  <printOptions/>
  <pageMargins left="0.75" right="0.75" top="1" bottom="1" header="0.5" footer="0.5"/>
  <pageSetup horizontalDpi="600" verticalDpi="600" orientation="portrait" paperSize="9" scale="61" r:id="rId2"/>
  <headerFooter alignWithMargins="0">
    <oddHeader>&amp;C&amp;Z&amp;F&amp;RPage &amp;P of &amp;N
</oddHeader>
    <oddFooter>&amp;C&amp;F&amp;RPage &amp;P</oddFooter>
  </headerFooter>
  <rowBreaks count="2" manualBreakCount="2">
    <brk id="50" max="255" man="1"/>
    <brk id="10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Bathori</Manager>
  <Company>Solvo 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MDR1-sf9 ATPase two paralels</dc:title>
  <dc:subject/>
  <dc:creator>Bathori&amp;Mehn</dc:creator>
  <cp:keywords/>
  <dc:description/>
  <cp:lastModifiedBy>Emese Kis</cp:lastModifiedBy>
  <cp:lastPrinted>2008-03-28T13:32:24Z</cp:lastPrinted>
  <dcterms:created xsi:type="dcterms:W3CDTF">2005-06-01T10:55:45Z</dcterms:created>
  <dcterms:modified xsi:type="dcterms:W3CDTF">2016-07-05T09:26:22Z</dcterms:modified>
  <cp:category>FSSS template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Bathori</vt:lpwstr>
  </property>
  <property fmtid="{D5CDD505-2E9C-101B-9397-08002B2CF9AE}" pid="3" name="Department">
    <vt:lpwstr>ADME/Tox</vt:lpwstr>
  </property>
  <property fmtid="{D5CDD505-2E9C-101B-9397-08002B2CF9AE}" pid="4" name="Document number">
    <vt:lpwstr>version 1.0</vt:lpwstr>
  </property>
  <property fmtid="{D5CDD505-2E9C-101B-9397-08002B2CF9AE}" pid="5" name="GUID">
    <vt:lpwstr>{20051110-1239-263D-A0C8-6B8923D0321F}</vt:lpwstr>
  </property>
  <property fmtid="{D5CDD505-2E9C-101B-9397-08002B2CF9AE}" pid="6" name="Owner">
    <vt:lpwstr>10</vt:lpwstr>
  </property>
  <property fmtid="{D5CDD505-2E9C-101B-9397-08002B2CF9AE}" pid="7" name="Status">
    <vt:lpwstr>Ready for review</vt:lpwstr>
  </property>
</Properties>
</file>